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71\CR 41\2017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N12" i="4681" l="1"/>
  <c r="U21" i="4678"/>
  <c r="P64" i="4686" l="1"/>
  <c r="P82" i="4686" s="1"/>
  <c r="Q64" i="4686"/>
  <c r="Q82" i="4686" s="1"/>
  <c r="R64" i="4686"/>
  <c r="S64" i="4686"/>
  <c r="S82" i="4686" s="1"/>
  <c r="P65" i="4686"/>
  <c r="P83" i="4686" s="1"/>
  <c r="Q65" i="4686"/>
  <c r="Q83" i="4686" s="1"/>
  <c r="R65" i="4686"/>
  <c r="S65" i="4686"/>
  <c r="S83" i="4686" s="1"/>
  <c r="P66" i="4686"/>
  <c r="P84" i="4686" s="1"/>
  <c r="Q66" i="4686"/>
  <c r="Q84" i="4686" s="1"/>
  <c r="R66" i="4686"/>
  <c r="S66" i="4686"/>
  <c r="S84" i="4686" s="1"/>
  <c r="P67" i="4686"/>
  <c r="P85" i="4686" s="1"/>
  <c r="Q67" i="4686"/>
  <c r="Q85" i="4686" s="1"/>
  <c r="R67" i="4686"/>
  <c r="R85" i="4686" s="1"/>
  <c r="S67" i="4686"/>
  <c r="S85" i="4686" s="1"/>
  <c r="P68" i="4686"/>
  <c r="P86" i="4686" s="1"/>
  <c r="Q68" i="4686"/>
  <c r="Q86" i="4686" s="1"/>
  <c r="R68" i="4686"/>
  <c r="S68" i="4686"/>
  <c r="S86" i="4686" s="1"/>
  <c r="P69" i="4686"/>
  <c r="Q69" i="4686"/>
  <c r="Q87" i="4686" s="1"/>
  <c r="R69" i="4686"/>
  <c r="R87" i="4686" s="1"/>
  <c r="S69" i="4686"/>
  <c r="S87" i="4686" s="1"/>
  <c r="P70" i="4686"/>
  <c r="Q70" i="4686"/>
  <c r="Q88" i="4686" s="1"/>
  <c r="R70" i="4686"/>
  <c r="S70" i="4686"/>
  <c r="P71" i="4686"/>
  <c r="Q71" i="4686"/>
  <c r="Q89" i="4686" s="1"/>
  <c r="R71" i="4686"/>
  <c r="S71" i="4686"/>
  <c r="S89" i="4686" s="1"/>
  <c r="P72" i="4686"/>
  <c r="P90" i="4686" s="1"/>
  <c r="Q72" i="4686"/>
  <c r="Q90" i="4686" s="1"/>
  <c r="R72" i="4686"/>
  <c r="S72" i="4686"/>
  <c r="S90" i="4686" s="1"/>
  <c r="P73" i="4686"/>
  <c r="P91" i="4686" s="1"/>
  <c r="Q73" i="4686"/>
  <c r="R73" i="4686"/>
  <c r="S73" i="4686"/>
  <c r="S91" i="4686" s="1"/>
  <c r="P74" i="4686"/>
  <c r="Q74" i="4686"/>
  <c r="Q92" i="4686" s="1"/>
  <c r="R74" i="4686"/>
  <c r="S74" i="4686"/>
  <c r="S92" i="4686" s="1"/>
  <c r="Q63" i="4686"/>
  <c r="R63" i="4686"/>
  <c r="R81" i="4686" s="1"/>
  <c r="S63" i="4686"/>
  <c r="P63" i="4686"/>
  <c r="P81" i="4686" s="1"/>
  <c r="I64" i="4686"/>
  <c r="I82" i="4686" s="1"/>
  <c r="J64" i="4686"/>
  <c r="J82" i="4686" s="1"/>
  <c r="K64" i="4686"/>
  <c r="K82" i="4686" s="1"/>
  <c r="L64" i="4686"/>
  <c r="L82" i="4686" s="1"/>
  <c r="I65" i="4686"/>
  <c r="I83" i="4686" s="1"/>
  <c r="J65" i="4686"/>
  <c r="J83" i="4686" s="1"/>
  <c r="K65" i="4686"/>
  <c r="K83" i="4686" s="1"/>
  <c r="L65" i="4686"/>
  <c r="L83" i="4686" s="1"/>
  <c r="I66" i="4686"/>
  <c r="I84" i="4686" s="1"/>
  <c r="J66" i="4686"/>
  <c r="J84" i="4686" s="1"/>
  <c r="K66" i="4686"/>
  <c r="K84" i="4686" s="1"/>
  <c r="L66" i="4686"/>
  <c r="L84" i="4686" s="1"/>
  <c r="I67" i="4686"/>
  <c r="I85" i="4686" s="1"/>
  <c r="J67" i="4686"/>
  <c r="J85" i="4686" s="1"/>
  <c r="K67" i="4686"/>
  <c r="K85" i="4686" s="1"/>
  <c r="L67" i="4686"/>
  <c r="L85" i="4686" s="1"/>
  <c r="I68" i="4686"/>
  <c r="I86" i="4686" s="1"/>
  <c r="J68" i="4686"/>
  <c r="J86" i="4686" s="1"/>
  <c r="K68" i="4686"/>
  <c r="K86" i="4686" s="1"/>
  <c r="L68" i="4686"/>
  <c r="L86" i="4686" s="1"/>
  <c r="I69" i="4686"/>
  <c r="I87" i="4686" s="1"/>
  <c r="J69" i="4686"/>
  <c r="J87" i="4686" s="1"/>
  <c r="K69" i="4686"/>
  <c r="K87" i="4686" s="1"/>
  <c r="L69" i="4686"/>
  <c r="L87" i="4686" s="1"/>
  <c r="I70" i="4686"/>
  <c r="I88" i="4686" s="1"/>
  <c r="J70" i="4686"/>
  <c r="J88" i="4686" s="1"/>
  <c r="K70" i="4686"/>
  <c r="K88" i="4686" s="1"/>
  <c r="L70" i="4686"/>
  <c r="L88" i="4686" s="1"/>
  <c r="I71" i="4686"/>
  <c r="I89" i="4686" s="1"/>
  <c r="J71" i="4686"/>
  <c r="J89" i="4686" s="1"/>
  <c r="K71" i="4686"/>
  <c r="K89" i="4686" s="1"/>
  <c r="L71" i="4686"/>
  <c r="L89" i="4686" s="1"/>
  <c r="I72" i="4686"/>
  <c r="I90" i="4686" s="1"/>
  <c r="J72" i="4686"/>
  <c r="J90" i="4686" s="1"/>
  <c r="K72" i="4686"/>
  <c r="K90" i="4686" s="1"/>
  <c r="L72" i="4686"/>
  <c r="L90" i="4686" s="1"/>
  <c r="I73" i="4686"/>
  <c r="I91" i="4686" s="1"/>
  <c r="J73" i="4686"/>
  <c r="J91" i="4686" s="1"/>
  <c r="K73" i="4686"/>
  <c r="K91" i="4686" s="1"/>
  <c r="L73" i="4686"/>
  <c r="L91" i="4686" s="1"/>
  <c r="I74" i="4686"/>
  <c r="I92" i="4686" s="1"/>
  <c r="J74" i="4686"/>
  <c r="J92" i="4686" s="1"/>
  <c r="K74" i="4686"/>
  <c r="K92" i="4686" s="1"/>
  <c r="L74" i="4686"/>
  <c r="L92" i="4686" s="1"/>
  <c r="I75" i="4686"/>
  <c r="I93" i="4686" s="1"/>
  <c r="J75" i="4686"/>
  <c r="J93" i="4686" s="1"/>
  <c r="K75" i="4686"/>
  <c r="K93" i="4686" s="1"/>
  <c r="L75" i="4686"/>
  <c r="L93" i="4686" s="1"/>
  <c r="J63" i="4686"/>
  <c r="J81" i="4686" s="1"/>
  <c r="K63" i="4686"/>
  <c r="K81" i="4686" s="1"/>
  <c r="L63" i="4686"/>
  <c r="L81" i="4686" s="1"/>
  <c r="I63" i="4686"/>
  <c r="B64" i="4686"/>
  <c r="C64" i="4686"/>
  <c r="C82" i="4686" s="1"/>
  <c r="D64" i="4686"/>
  <c r="E64" i="4686"/>
  <c r="E82" i="4686" s="1"/>
  <c r="B65" i="4686"/>
  <c r="C65" i="4686"/>
  <c r="C83" i="4686" s="1"/>
  <c r="D65" i="4686"/>
  <c r="D83" i="4686" s="1"/>
  <c r="E65" i="4686"/>
  <c r="E83" i="4686" s="1"/>
  <c r="B66" i="4686"/>
  <c r="B84" i="4686" s="1"/>
  <c r="C66" i="4686"/>
  <c r="C84" i="4686" s="1"/>
  <c r="D66" i="4686"/>
  <c r="D84" i="4686" s="1"/>
  <c r="E66" i="4686"/>
  <c r="B67" i="4686"/>
  <c r="B85" i="4686" s="1"/>
  <c r="C67" i="4686"/>
  <c r="C85" i="4686" s="1"/>
  <c r="D67" i="4686"/>
  <c r="D85" i="4686" s="1"/>
  <c r="E67" i="4686"/>
  <c r="E85" i="4686" s="1"/>
  <c r="B68" i="4686"/>
  <c r="B86" i="4686" s="1"/>
  <c r="C68" i="4686"/>
  <c r="C86" i="4686" s="1"/>
  <c r="D68" i="4686"/>
  <c r="D86" i="4686" s="1"/>
  <c r="E68" i="4686"/>
  <c r="E86" i="4686" s="1"/>
  <c r="B69" i="4686"/>
  <c r="B87" i="4686" s="1"/>
  <c r="C69" i="4686"/>
  <c r="C87" i="4686" s="1"/>
  <c r="D69" i="4686"/>
  <c r="D87" i="4686" s="1"/>
  <c r="E69" i="4686"/>
  <c r="E87" i="4686" s="1"/>
  <c r="B70" i="4686"/>
  <c r="B88" i="4686" s="1"/>
  <c r="C70" i="4686"/>
  <c r="C88" i="4686" s="1"/>
  <c r="D70" i="4686"/>
  <c r="D88" i="4686" s="1"/>
  <c r="E70" i="4686"/>
  <c r="E88" i="4686" s="1"/>
  <c r="B71" i="4686"/>
  <c r="B89" i="4686" s="1"/>
  <c r="C71" i="4686"/>
  <c r="C89" i="4686" s="1"/>
  <c r="D71" i="4686"/>
  <c r="D89" i="4686" s="1"/>
  <c r="E71" i="4686"/>
  <c r="E89" i="4686" s="1"/>
  <c r="B72" i="4686"/>
  <c r="B90" i="4686" s="1"/>
  <c r="C72" i="4686"/>
  <c r="C90" i="4686" s="1"/>
  <c r="D72" i="4686"/>
  <c r="D90" i="4686" s="1"/>
  <c r="E72" i="4686"/>
  <c r="E90" i="4686" s="1"/>
  <c r="B73" i="4686"/>
  <c r="B91" i="4686" s="1"/>
  <c r="C73" i="4686"/>
  <c r="C91" i="4686" s="1"/>
  <c r="D73" i="4686"/>
  <c r="D91" i="4686" s="1"/>
  <c r="E73" i="4686"/>
  <c r="E91" i="4686" s="1"/>
  <c r="B74" i="4686"/>
  <c r="B92" i="4686" s="1"/>
  <c r="C74" i="4686"/>
  <c r="C92" i="4686" s="1"/>
  <c r="D74" i="4686"/>
  <c r="D92" i="4686" s="1"/>
  <c r="E74" i="4686"/>
  <c r="E92" i="4686" s="1"/>
  <c r="B75" i="4686"/>
  <c r="B93" i="4686" s="1"/>
  <c r="C75" i="4686"/>
  <c r="C93" i="4686" s="1"/>
  <c r="D75" i="4686"/>
  <c r="D93" i="4686" s="1"/>
  <c r="E75" i="4686"/>
  <c r="E93" i="4686" s="1"/>
  <c r="C63" i="4686"/>
  <c r="D63" i="4686"/>
  <c r="D81" i="4686" s="1"/>
  <c r="E63" i="4686"/>
  <c r="E81" i="4686" s="1"/>
  <c r="B63" i="4686"/>
  <c r="B81" i="4686" s="1"/>
  <c r="R92" i="4686"/>
  <c r="P92" i="4686"/>
  <c r="R91" i="4686"/>
  <c r="Q91" i="4686"/>
  <c r="R90" i="4686"/>
  <c r="R89" i="4686"/>
  <c r="P89" i="4686"/>
  <c r="S88" i="4686"/>
  <c r="R88" i="4686"/>
  <c r="P88" i="4686"/>
  <c r="P87" i="4686"/>
  <c r="R86" i="4686"/>
  <c r="R84" i="4686"/>
  <c r="E84" i="4686"/>
  <c r="R83" i="4686"/>
  <c r="B83" i="4686"/>
  <c r="R82" i="4686"/>
  <c r="D82" i="4686"/>
  <c r="B82" i="4686"/>
  <c r="S81" i="4686"/>
  <c r="Q81" i="4686"/>
  <c r="I81" i="4686"/>
  <c r="C81" i="4686"/>
  <c r="P64" i="4678"/>
  <c r="P82" i="4678" s="1"/>
  <c r="Q64" i="4678"/>
  <c r="Q82" i="4678" s="1"/>
  <c r="R64" i="4678"/>
  <c r="R82" i="4678" s="1"/>
  <c r="S64" i="4678"/>
  <c r="S82" i="4678" s="1"/>
  <c r="P65" i="4678"/>
  <c r="Q65" i="4678"/>
  <c r="Q83" i="4678" s="1"/>
  <c r="R65" i="4678"/>
  <c r="R83" i="4678" s="1"/>
  <c r="S65" i="4678"/>
  <c r="S83" i="4678" s="1"/>
  <c r="P66" i="4678"/>
  <c r="P84" i="4678" s="1"/>
  <c r="Q66" i="4678"/>
  <c r="Q84" i="4678" s="1"/>
  <c r="R66" i="4678"/>
  <c r="R84" i="4678" s="1"/>
  <c r="S66" i="4678"/>
  <c r="S84" i="4678" s="1"/>
  <c r="P67" i="4678"/>
  <c r="P85" i="4678" s="1"/>
  <c r="Q67" i="4678"/>
  <c r="Q85" i="4678" s="1"/>
  <c r="R67" i="4678"/>
  <c r="R85" i="4678" s="1"/>
  <c r="S67" i="4678"/>
  <c r="S85" i="4678" s="1"/>
  <c r="P68" i="4678"/>
  <c r="P86" i="4678" s="1"/>
  <c r="Q68" i="4678"/>
  <c r="Q86" i="4678" s="1"/>
  <c r="R68" i="4678"/>
  <c r="R86" i="4678" s="1"/>
  <c r="S68" i="4678"/>
  <c r="S86" i="4678" s="1"/>
  <c r="P69" i="4678"/>
  <c r="P87" i="4678" s="1"/>
  <c r="Q69" i="4678"/>
  <c r="Q87" i="4678" s="1"/>
  <c r="R69" i="4678"/>
  <c r="R87" i="4678" s="1"/>
  <c r="S69" i="4678"/>
  <c r="S87" i="4678" s="1"/>
  <c r="P70" i="4678"/>
  <c r="P88" i="4678" s="1"/>
  <c r="Q70" i="4678"/>
  <c r="Q88" i="4678" s="1"/>
  <c r="R70" i="4678"/>
  <c r="R88" i="4678" s="1"/>
  <c r="S70" i="4678"/>
  <c r="S88" i="4678" s="1"/>
  <c r="P71" i="4678"/>
  <c r="P89" i="4678" s="1"/>
  <c r="Q71" i="4678"/>
  <c r="Q89" i="4678" s="1"/>
  <c r="R71" i="4678"/>
  <c r="R89" i="4678" s="1"/>
  <c r="S71" i="4678"/>
  <c r="S89" i="4678" s="1"/>
  <c r="P72" i="4678"/>
  <c r="Q72" i="4678"/>
  <c r="Q90" i="4678" s="1"/>
  <c r="R72" i="4678"/>
  <c r="R90" i="4678" s="1"/>
  <c r="S72" i="4678"/>
  <c r="S90" i="4678" s="1"/>
  <c r="P73" i="4678"/>
  <c r="P91" i="4678" s="1"/>
  <c r="Q73" i="4678"/>
  <c r="Q91" i="4678" s="1"/>
  <c r="R73" i="4678"/>
  <c r="R91" i="4678" s="1"/>
  <c r="S73" i="4678"/>
  <c r="S91" i="4678" s="1"/>
  <c r="P74" i="4678"/>
  <c r="P92" i="4678" s="1"/>
  <c r="Q74" i="4678"/>
  <c r="Q92" i="4678" s="1"/>
  <c r="R74" i="4678"/>
  <c r="S74" i="4678"/>
  <c r="S92" i="4678" s="1"/>
  <c r="Q63" i="4678"/>
  <c r="R63" i="4678"/>
  <c r="R81" i="4678" s="1"/>
  <c r="S63" i="4678"/>
  <c r="S81" i="4678" s="1"/>
  <c r="P63" i="4678"/>
  <c r="P81" i="4678" s="1"/>
  <c r="I64" i="4678"/>
  <c r="I82" i="4678" s="1"/>
  <c r="J64" i="4678"/>
  <c r="J82" i="4678" s="1"/>
  <c r="K64" i="4678"/>
  <c r="K82" i="4678" s="1"/>
  <c r="L64" i="4678"/>
  <c r="L82" i="4678" s="1"/>
  <c r="I65" i="4678"/>
  <c r="I83" i="4678" s="1"/>
  <c r="J65" i="4678"/>
  <c r="J83" i="4678" s="1"/>
  <c r="K65" i="4678"/>
  <c r="K83" i="4678" s="1"/>
  <c r="L65" i="4678"/>
  <c r="L83" i="4678" s="1"/>
  <c r="I66" i="4678"/>
  <c r="I84" i="4678" s="1"/>
  <c r="J66" i="4678"/>
  <c r="J84" i="4678" s="1"/>
  <c r="K66" i="4678"/>
  <c r="K84" i="4678" s="1"/>
  <c r="L66" i="4678"/>
  <c r="L84" i="4678" s="1"/>
  <c r="I67" i="4678"/>
  <c r="J67" i="4678"/>
  <c r="J85" i="4678" s="1"/>
  <c r="K67" i="4678"/>
  <c r="L67" i="4678"/>
  <c r="L85" i="4678" s="1"/>
  <c r="I68" i="4678"/>
  <c r="I86" i="4678" s="1"/>
  <c r="J68" i="4678"/>
  <c r="J86" i="4678" s="1"/>
  <c r="K68" i="4678"/>
  <c r="K86" i="4678" s="1"/>
  <c r="L68" i="4678"/>
  <c r="L86" i="4678" s="1"/>
  <c r="I69" i="4678"/>
  <c r="I87" i="4678" s="1"/>
  <c r="J69" i="4678"/>
  <c r="J87" i="4678" s="1"/>
  <c r="K69" i="4678"/>
  <c r="L69" i="4678"/>
  <c r="L87" i="4678" s="1"/>
  <c r="I70" i="4678"/>
  <c r="J70" i="4678"/>
  <c r="J88" i="4678" s="1"/>
  <c r="K70" i="4678"/>
  <c r="K88" i="4678" s="1"/>
  <c r="L70" i="4678"/>
  <c r="L88" i="4678" s="1"/>
  <c r="I71" i="4678"/>
  <c r="I89" i="4678" s="1"/>
  <c r="J71" i="4678"/>
  <c r="J89" i="4678" s="1"/>
  <c r="K71" i="4678"/>
  <c r="K89" i="4678" s="1"/>
  <c r="L71" i="4678"/>
  <c r="L89" i="4678" s="1"/>
  <c r="I72" i="4678"/>
  <c r="I90" i="4678" s="1"/>
  <c r="J72" i="4678"/>
  <c r="J90" i="4678" s="1"/>
  <c r="K72" i="4678"/>
  <c r="K90" i="4678" s="1"/>
  <c r="L72" i="4678"/>
  <c r="L90" i="4678" s="1"/>
  <c r="I73" i="4678"/>
  <c r="I91" i="4678" s="1"/>
  <c r="J73" i="4678"/>
  <c r="J91" i="4678" s="1"/>
  <c r="K73" i="4678"/>
  <c r="K91" i="4678" s="1"/>
  <c r="L73" i="4678"/>
  <c r="L91" i="4678" s="1"/>
  <c r="I74" i="4678"/>
  <c r="I92" i="4678" s="1"/>
  <c r="J74" i="4678"/>
  <c r="J92" i="4678" s="1"/>
  <c r="K74" i="4678"/>
  <c r="K92" i="4678" s="1"/>
  <c r="L74" i="4678"/>
  <c r="L92" i="4678" s="1"/>
  <c r="I75" i="4678"/>
  <c r="I93" i="4678" s="1"/>
  <c r="J75" i="4678"/>
  <c r="J93" i="4678" s="1"/>
  <c r="K75" i="4678"/>
  <c r="K93" i="4678" s="1"/>
  <c r="L75" i="4678"/>
  <c r="L93" i="4678" s="1"/>
  <c r="J63" i="4678"/>
  <c r="J81" i="4678" s="1"/>
  <c r="K63" i="4678"/>
  <c r="K81" i="4678" s="1"/>
  <c r="L63" i="4678"/>
  <c r="L81" i="4678" s="1"/>
  <c r="I63" i="4678"/>
  <c r="I81" i="4678" s="1"/>
  <c r="B64" i="4678"/>
  <c r="B82" i="4678" s="1"/>
  <c r="C64" i="4678"/>
  <c r="C82" i="4678" s="1"/>
  <c r="D64" i="4678"/>
  <c r="D82" i="4678" s="1"/>
  <c r="E64" i="4678"/>
  <c r="E82" i="4678" s="1"/>
  <c r="B65" i="4678"/>
  <c r="B83" i="4678" s="1"/>
  <c r="C65" i="4678"/>
  <c r="C83" i="4678" s="1"/>
  <c r="D65" i="4678"/>
  <c r="D83" i="4678" s="1"/>
  <c r="E65" i="4678"/>
  <c r="E83" i="4678" s="1"/>
  <c r="B66" i="4678"/>
  <c r="B84" i="4678" s="1"/>
  <c r="C66" i="4678"/>
  <c r="C84" i="4678" s="1"/>
  <c r="D66" i="4678"/>
  <c r="D84" i="4678" s="1"/>
  <c r="E66" i="4678"/>
  <c r="E84" i="4678" s="1"/>
  <c r="B67" i="4678"/>
  <c r="B85" i="4678" s="1"/>
  <c r="C67" i="4678"/>
  <c r="D67" i="4678"/>
  <c r="D85" i="4678" s="1"/>
  <c r="E67" i="4678"/>
  <c r="E85" i="4678" s="1"/>
  <c r="B68" i="4678"/>
  <c r="B86" i="4678" s="1"/>
  <c r="C68" i="4678"/>
  <c r="C86" i="4678" s="1"/>
  <c r="D68" i="4678"/>
  <c r="D86" i="4678" s="1"/>
  <c r="E68" i="4678"/>
  <c r="E86" i="4678" s="1"/>
  <c r="B69" i="4678"/>
  <c r="C69" i="4678"/>
  <c r="C87" i="4678" s="1"/>
  <c r="D69" i="4678"/>
  <c r="D87" i="4678" s="1"/>
  <c r="E69" i="4678"/>
  <c r="E87" i="4678" s="1"/>
  <c r="B70" i="4678"/>
  <c r="B88" i="4678" s="1"/>
  <c r="C70" i="4678"/>
  <c r="C88" i="4678" s="1"/>
  <c r="D70" i="4678"/>
  <c r="D88" i="4678" s="1"/>
  <c r="E70" i="4678"/>
  <c r="E88" i="4678" s="1"/>
  <c r="B71" i="4678"/>
  <c r="B89" i="4678" s="1"/>
  <c r="C71" i="4678"/>
  <c r="C89" i="4678" s="1"/>
  <c r="D71" i="4678"/>
  <c r="D89" i="4678" s="1"/>
  <c r="E71" i="4678"/>
  <c r="E89" i="4678" s="1"/>
  <c r="B72" i="4678"/>
  <c r="B90" i="4678" s="1"/>
  <c r="C72" i="4678"/>
  <c r="C90" i="4678" s="1"/>
  <c r="D72" i="4678"/>
  <c r="D90" i="4678" s="1"/>
  <c r="E72" i="4678"/>
  <c r="E90" i="4678" s="1"/>
  <c r="B73" i="4678"/>
  <c r="B91" i="4678" s="1"/>
  <c r="C73" i="4678"/>
  <c r="C91" i="4678" s="1"/>
  <c r="D73" i="4678"/>
  <c r="D91" i="4678" s="1"/>
  <c r="E73" i="4678"/>
  <c r="E91" i="4678" s="1"/>
  <c r="B74" i="4678"/>
  <c r="B92" i="4678" s="1"/>
  <c r="C74" i="4678"/>
  <c r="C92" i="4678" s="1"/>
  <c r="D74" i="4678"/>
  <c r="D92" i="4678" s="1"/>
  <c r="E74" i="4678"/>
  <c r="E92" i="4678" s="1"/>
  <c r="B75" i="4678"/>
  <c r="B93" i="4678" s="1"/>
  <c r="C75" i="4678"/>
  <c r="C93" i="4678" s="1"/>
  <c r="D75" i="4678"/>
  <c r="D93" i="4678" s="1"/>
  <c r="E75" i="4678"/>
  <c r="E93" i="4678" s="1"/>
  <c r="C63" i="4678"/>
  <c r="C81" i="4678" s="1"/>
  <c r="D63" i="4678"/>
  <c r="D81" i="4678" s="1"/>
  <c r="E63" i="4678"/>
  <c r="E81" i="4678" s="1"/>
  <c r="B63" i="4678"/>
  <c r="B81" i="4678" s="1"/>
  <c r="R92" i="4678"/>
  <c r="P90" i="4678"/>
  <c r="I88" i="4678"/>
  <c r="K87" i="4678"/>
  <c r="B87" i="4678"/>
  <c r="K85" i="4678"/>
  <c r="I85" i="4678"/>
  <c r="C85" i="4678"/>
  <c r="P83" i="4678"/>
  <c r="Q81" i="4678"/>
  <c r="T11" i="4686"/>
  <c r="I38" i="4689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AE21" i="4688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AN26" i="4688"/>
  <c r="CB18" i="4688" s="1"/>
  <c r="AL26" i="4688"/>
  <c r="BZ18" i="4688" s="1"/>
  <c r="L6" i="4681"/>
  <c r="D6" i="4681"/>
  <c r="E5" i="4681"/>
  <c r="J30" i="4689" l="1"/>
  <c r="J23" i="4688" s="1"/>
  <c r="J36" i="4689"/>
  <c r="J33" i="4689"/>
  <c r="Z23" i="4688" s="1"/>
  <c r="J32" i="4689"/>
  <c r="J16" i="4689"/>
  <c r="AF15" i="4688" s="1"/>
  <c r="J14" i="4689"/>
  <c r="U15" i="4688" s="1"/>
  <c r="J13" i="4689"/>
  <c r="P15" i="4688" s="1"/>
  <c r="J10" i="4689"/>
  <c r="D15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AO15" i="4688" s="1"/>
  <c r="J17" i="4689"/>
  <c r="AK15" i="4688" s="1"/>
  <c r="J15" i="4689"/>
  <c r="Z15" i="4688" s="1"/>
  <c r="J12" i="4689"/>
  <c r="J15" i="4688" s="1"/>
  <c r="J11" i="4689"/>
  <c r="G15" i="4688" s="1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24" i="4688"/>
  <c r="AU19" i="4688"/>
  <c r="B24" i="4688"/>
  <c r="BE19" i="4688"/>
  <c r="M24" i="4688"/>
  <c r="BU12" i="4688"/>
  <c r="AD16" i="4688"/>
  <c r="AU12" i="4688"/>
  <c r="B16" i="4688"/>
  <c r="BE12" i="4688"/>
  <c r="M16" i="4688"/>
  <c r="Z30" i="4688"/>
  <c r="BO20" i="4688" s="1"/>
  <c r="W30" i="4688"/>
  <c r="BL20" i="4688" s="1"/>
  <c r="R30" i="4688"/>
  <c r="BG20" i="4688" s="1"/>
  <c r="I30" i="4688"/>
  <c r="AY20" i="4688" s="1"/>
  <c r="H30" i="4688"/>
  <c r="AX20" i="4688" s="1"/>
  <c r="AH30" i="4688"/>
  <c r="BV20" i="4688" s="1"/>
  <c r="U23" i="4678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AO30" i="4688"/>
  <c r="CC20" i="4688" s="1"/>
  <c r="AJ30" i="4688"/>
  <c r="B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4" i="4688" l="1"/>
  <c r="AK24" i="4688"/>
  <c r="AF24" i="4688"/>
  <c r="Z24" i="4688"/>
  <c r="P24" i="4688"/>
  <c r="U24" i="4688"/>
  <c r="J24" i="4688"/>
  <c r="G24" i="4688"/>
  <c r="D24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<sst xmlns="http://schemas.openxmlformats.org/spreadsheetml/2006/main" count="589" uniqueCount="156">
  <si>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</si>
  <si>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</si>
  <si>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</si>
  <si>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</si>
  <si>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</si>
  <si>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</si>
  <si>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</si>
  <si>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</si>
  <si>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</si>
  <si>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</si>
  <si>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</si>
  <si>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</si>
  <si>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</si>
  <si>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</si>
  <si>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</si>
  <si>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</si>
  <si>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</si>
  <si>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</si>
  <si>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</si>
  <si>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</si>
  <si>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</si>
  <si>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</si>
  <si>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</si>
  <si>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</si>
  <si>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</si>
  <si>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</si>
  <si>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</si>
  <si>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</si>
  <si>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</si>
  <si>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</si>
  <si>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</si>
  <si>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</si>
  <si>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</si>
  <si>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</si>
  <si>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</si>
  <si>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</si>
  <si>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</si>
  <si>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</si>
  <si>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</si>
  <si>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</si>
  <si>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</si>
  <si>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</si>
  <si>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</si>
  <si>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</si>
  <si>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</si>
  <si>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</si>
  <si>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</si>
  <si>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</si>
  <si>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</si>
  <si>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</si>
  <si>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</si>
  <si>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</si>
  <si>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</si>
  <si>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</si>
  <si>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</si>
  <si>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</si>
  <si>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</si>
  <si>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</si>
  <si>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</si>
  <si>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</si>
  <si>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</si>
  <si>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</si>
  <si>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</si>
  <si>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</si>
  <si>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</si>
  <si>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</si>
  <si>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</si>
  <si>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</si>
  <si>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</si>
  <si>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</si>
  <si>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</si>
  <si>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</si>
  <si>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</si>
  <si>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</si>
  <si>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</si>
  <si>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</si>
  <si>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</si>
  <si>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</si>
  <si>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</si>
  <si>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</si>
  <si>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</si>
  <si>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</si>
  <si>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</si>
  <si>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</si>
  <si>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</si>
  <si>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</si>
  <si>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</si>
  <si>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</si>
  <si>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</si>
  <si>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</si>
  <si>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</si>
  <si>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</si>
  <si>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</si>
  <si>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</si>
  <si>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</si>
  <si>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</si>
  <si>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</si>
  <si>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</si>
  <si>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</si>
  <si>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</si>
  <si>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</si>
  <si>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</si>
  <si>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</si>
  <si>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</si>
  <si>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</si>
  <si>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</si>
  <si>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</si>
  <si>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</si>
  <si>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</si>
  <si>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</si>
  <si>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</si>
  <si>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</si>
  <si>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</si>
  <si>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</si>
  <si>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</si>
  <si>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</si>
  <si>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</si>
  <si>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</si>
  <si>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</si>
  <si>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</si>
  <si>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</si>
  <si>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</si>
  <si>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</si>
  <si>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</si>
  <si>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</si>
  <si>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</si>
  <si>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</si>
  <si>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</si>
  <si>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</si>
  <si>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</si>
  <si>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</si>
  <si>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</si>
  <si>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</si>
  <si>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</si>
  <si>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</si>
  <si>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</si>
  <si>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</si>
  <si>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</si>
  <si>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</si>
  <si>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</si>
  <si>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</si>
  <si>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</si>
  <si>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</si>
  <si>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</si>
  <si>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</si>
  <si>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</si>
  <si>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</si>
  <si>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41</t>
  </si>
  <si>
    <t>G1 DI</t>
  </si>
  <si>
    <t>G1 IZ</t>
  </si>
  <si>
    <t>G3 DE</t>
  </si>
  <si>
    <t>G3 DI</t>
  </si>
  <si>
    <t>ADOLFREDO FLOREZ</t>
  </si>
  <si>
    <t>IVAN FONSECA</t>
  </si>
  <si>
    <t xml:space="preserve">VOL MAX 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</si>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</sst>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Alignment="1" applyProtection="1">
      <alignment horizontal="center" vertic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 applyProtection="1">
      <alignment horizontal="center"/>
    </xf>
    <xf numFmtId="1" fontId="18" fillId="0" borderId="0" xfId="0" applyNumberFormat="1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220.5</c:v>
                </c:pt>
                <c:pt idx="1">
                  <c:v>199</c:v>
                </c:pt>
                <c:pt idx="2">
                  <c:v>233</c:v>
                </c:pt>
                <c:pt idx="3">
                  <c:v>176.5</c:v>
                </c:pt>
                <c:pt idx="4">
                  <c:v>182.5</c:v>
                </c:pt>
                <c:pt idx="5">
                  <c:v>196</c:v>
                </c:pt>
                <c:pt idx="6">
                  <c:v>171</c:v>
                </c:pt>
                <c:pt idx="7">
                  <c:v>187.5</c:v>
                </c:pt>
                <c:pt idx="8">
                  <c:v>209.5</c:v>
                </c:pt>
                <c:pt idx="9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815664"/>
        <c:axId val="159766496"/>
      </c:barChart>
      <c:catAx>
        <c:axId val="15981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76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6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81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829</c:v>
                </c:pt>
                <c:pt idx="4">
                  <c:v>791</c:v>
                </c:pt>
                <c:pt idx="5">
                  <c:v>788</c:v>
                </c:pt>
                <c:pt idx="6">
                  <c:v>726</c:v>
                </c:pt>
                <c:pt idx="7">
                  <c:v>737</c:v>
                </c:pt>
                <c:pt idx="8">
                  <c:v>764</c:v>
                </c:pt>
                <c:pt idx="9">
                  <c:v>770</c:v>
                </c:pt>
                <c:pt idx="13">
                  <c:v>853.5</c:v>
                </c:pt>
                <c:pt idx="14">
                  <c:v>879.5</c:v>
                </c:pt>
                <c:pt idx="15">
                  <c:v>907</c:v>
                </c:pt>
                <c:pt idx="16">
                  <c:v>888.5</c:v>
                </c:pt>
                <c:pt idx="17">
                  <c:v>889</c:v>
                </c:pt>
                <c:pt idx="18">
                  <c:v>870.5</c:v>
                </c:pt>
                <c:pt idx="19">
                  <c:v>807.5</c:v>
                </c:pt>
                <c:pt idx="20">
                  <c:v>757</c:v>
                </c:pt>
                <c:pt idx="21">
                  <c:v>733.5</c:v>
                </c:pt>
                <c:pt idx="22">
                  <c:v>708</c:v>
                </c:pt>
                <c:pt idx="23">
                  <c:v>703.5</c:v>
                </c:pt>
                <c:pt idx="24">
                  <c:v>689</c:v>
                </c:pt>
                <c:pt idx="25">
                  <c:v>669</c:v>
                </c:pt>
                <c:pt idx="29">
                  <c:v>819</c:v>
                </c:pt>
                <c:pt idx="30">
                  <c:v>815</c:v>
                </c:pt>
                <c:pt idx="31">
                  <c:v>841.5</c:v>
                </c:pt>
                <c:pt idx="32">
                  <c:v>908</c:v>
                </c:pt>
                <c:pt idx="33">
                  <c:v>934</c:v>
                </c:pt>
                <c:pt idx="34">
                  <c:v>984.5</c:v>
                </c:pt>
                <c:pt idx="35">
                  <c:v>1055.5</c:v>
                </c:pt>
                <c:pt idx="36">
                  <c:v>1086.5</c:v>
                </c:pt>
                <c:pt idx="37">
                  <c:v>1122.5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1054.5</c:v>
                </c:pt>
                <c:pt idx="4">
                  <c:v>1043.5</c:v>
                </c:pt>
                <c:pt idx="5">
                  <c:v>988.5</c:v>
                </c:pt>
                <c:pt idx="6">
                  <c:v>932</c:v>
                </c:pt>
                <c:pt idx="7">
                  <c:v>945.5</c:v>
                </c:pt>
                <c:pt idx="8">
                  <c:v>943.5</c:v>
                </c:pt>
                <c:pt idx="9">
                  <c:v>968.5</c:v>
                </c:pt>
                <c:pt idx="13">
                  <c:v>1054.5</c:v>
                </c:pt>
                <c:pt idx="14">
                  <c:v>1090</c:v>
                </c:pt>
                <c:pt idx="15">
                  <c:v>1157.5</c:v>
                </c:pt>
                <c:pt idx="16">
                  <c:v>1119</c:v>
                </c:pt>
                <c:pt idx="17">
                  <c:v>1121</c:v>
                </c:pt>
                <c:pt idx="18">
                  <c:v>1092.5</c:v>
                </c:pt>
                <c:pt idx="19">
                  <c:v>1006.5</c:v>
                </c:pt>
                <c:pt idx="20">
                  <c:v>951</c:v>
                </c:pt>
                <c:pt idx="21">
                  <c:v>947.5</c:v>
                </c:pt>
                <c:pt idx="22">
                  <c:v>935</c:v>
                </c:pt>
                <c:pt idx="23">
                  <c:v>932</c:v>
                </c:pt>
                <c:pt idx="24">
                  <c:v>987</c:v>
                </c:pt>
                <c:pt idx="25">
                  <c:v>995.5</c:v>
                </c:pt>
                <c:pt idx="29">
                  <c:v>1112</c:v>
                </c:pt>
                <c:pt idx="30">
                  <c:v>1167</c:v>
                </c:pt>
                <c:pt idx="31">
                  <c:v>1164.5</c:v>
                </c:pt>
                <c:pt idx="32">
                  <c:v>1190</c:v>
                </c:pt>
                <c:pt idx="33">
                  <c:v>1189.5</c:v>
                </c:pt>
                <c:pt idx="34">
                  <c:v>1202.5</c:v>
                </c:pt>
                <c:pt idx="35">
                  <c:v>1237</c:v>
                </c:pt>
                <c:pt idx="36">
                  <c:v>1257</c:v>
                </c:pt>
                <c:pt idx="37">
                  <c:v>1241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1883.5</c:v>
                </c:pt>
                <c:pt idx="4">
                  <c:v>1834.5</c:v>
                </c:pt>
                <c:pt idx="5">
                  <c:v>1776.5</c:v>
                </c:pt>
                <c:pt idx="6">
                  <c:v>1658</c:v>
                </c:pt>
                <c:pt idx="7">
                  <c:v>1682.5</c:v>
                </c:pt>
                <c:pt idx="8">
                  <c:v>1707.5</c:v>
                </c:pt>
                <c:pt idx="9">
                  <c:v>1738.5</c:v>
                </c:pt>
                <c:pt idx="13">
                  <c:v>1908</c:v>
                </c:pt>
                <c:pt idx="14">
                  <c:v>1969.5</c:v>
                </c:pt>
                <c:pt idx="15">
                  <c:v>2064.5</c:v>
                </c:pt>
                <c:pt idx="16">
                  <c:v>2007.5</c:v>
                </c:pt>
                <c:pt idx="17">
                  <c:v>2010</c:v>
                </c:pt>
                <c:pt idx="18">
                  <c:v>1963</c:v>
                </c:pt>
                <c:pt idx="19">
                  <c:v>1814</c:v>
                </c:pt>
                <c:pt idx="20">
                  <c:v>1708</c:v>
                </c:pt>
                <c:pt idx="21">
                  <c:v>1681</c:v>
                </c:pt>
                <c:pt idx="22">
                  <c:v>1643</c:v>
                </c:pt>
                <c:pt idx="23">
                  <c:v>1635.5</c:v>
                </c:pt>
                <c:pt idx="24">
                  <c:v>1676</c:v>
                </c:pt>
                <c:pt idx="25">
                  <c:v>1664.5</c:v>
                </c:pt>
                <c:pt idx="29">
                  <c:v>1931</c:v>
                </c:pt>
                <c:pt idx="30">
                  <c:v>1982</c:v>
                </c:pt>
                <c:pt idx="31">
                  <c:v>2006</c:v>
                </c:pt>
                <c:pt idx="32">
                  <c:v>2098</c:v>
                </c:pt>
                <c:pt idx="33">
                  <c:v>2123.5</c:v>
                </c:pt>
                <c:pt idx="34">
                  <c:v>2187</c:v>
                </c:pt>
                <c:pt idx="35">
                  <c:v>2292.5</c:v>
                </c:pt>
                <c:pt idx="36">
                  <c:v>2343.5</c:v>
                </c:pt>
                <c:pt idx="37">
                  <c:v>2363.5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142584"/>
        <c:axId val="161142976"/>
      </c:lineChart>
      <c:catAx>
        <c:axId val="1611425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14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42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142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187</c:v>
                </c:pt>
                <c:pt idx="1">
                  <c:v>212</c:v>
                </c:pt>
                <c:pt idx="2">
                  <c:v>242.5</c:v>
                </c:pt>
                <c:pt idx="3">
                  <c:v>212</c:v>
                </c:pt>
                <c:pt idx="4">
                  <c:v>213</c:v>
                </c:pt>
                <c:pt idx="5">
                  <c:v>239.5</c:v>
                </c:pt>
                <c:pt idx="6">
                  <c:v>224</c:v>
                </c:pt>
                <c:pt idx="7">
                  <c:v>212.5</c:v>
                </c:pt>
                <c:pt idx="8">
                  <c:v>194.5</c:v>
                </c:pt>
                <c:pt idx="9">
                  <c:v>176.5</c:v>
                </c:pt>
                <c:pt idx="10">
                  <c:v>173.5</c:v>
                </c:pt>
                <c:pt idx="11">
                  <c:v>189</c:v>
                </c:pt>
                <c:pt idx="12">
                  <c:v>169</c:v>
                </c:pt>
                <c:pt idx="13">
                  <c:v>172</c:v>
                </c:pt>
                <c:pt idx="14">
                  <c:v>159</c:v>
                </c:pt>
                <c:pt idx="15">
                  <c:v>169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738456"/>
        <c:axId val="160738840"/>
      </c:barChart>
      <c:catAx>
        <c:axId val="160738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3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73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738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224</c:v>
                </c:pt>
                <c:pt idx="1">
                  <c:v>196</c:v>
                </c:pt>
                <c:pt idx="2">
                  <c:v>193</c:v>
                </c:pt>
                <c:pt idx="3">
                  <c:v>206</c:v>
                </c:pt>
                <c:pt idx="4">
                  <c:v>220</c:v>
                </c:pt>
                <c:pt idx="5">
                  <c:v>222.5</c:v>
                </c:pt>
                <c:pt idx="6">
                  <c:v>259.5</c:v>
                </c:pt>
                <c:pt idx="7">
                  <c:v>232</c:v>
                </c:pt>
                <c:pt idx="8">
                  <c:v>270.5</c:v>
                </c:pt>
                <c:pt idx="9">
                  <c:v>293.5</c:v>
                </c:pt>
                <c:pt idx="10">
                  <c:v>290.5</c:v>
                </c:pt>
                <c:pt idx="11">
                  <c:v>268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416656"/>
        <c:axId val="160417040"/>
      </c:barChart>
      <c:catAx>
        <c:axId val="16041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1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41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248</c:v>
                </c:pt>
                <c:pt idx="1">
                  <c:v>282.5</c:v>
                </c:pt>
                <c:pt idx="2">
                  <c:v>287.5</c:v>
                </c:pt>
                <c:pt idx="3">
                  <c:v>236.5</c:v>
                </c:pt>
                <c:pt idx="4">
                  <c:v>237</c:v>
                </c:pt>
                <c:pt idx="5">
                  <c:v>227.5</c:v>
                </c:pt>
                <c:pt idx="6">
                  <c:v>231</c:v>
                </c:pt>
                <c:pt idx="7">
                  <c:v>250</c:v>
                </c:pt>
                <c:pt idx="8">
                  <c:v>235</c:v>
                </c:pt>
                <c:pt idx="9">
                  <c:v>252.5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43656"/>
        <c:axId val="159668648"/>
      </c:barChart>
      <c:catAx>
        <c:axId val="15964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68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68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4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253</c:v>
                </c:pt>
                <c:pt idx="1">
                  <c:v>295</c:v>
                </c:pt>
                <c:pt idx="2">
                  <c:v>261.5</c:v>
                </c:pt>
                <c:pt idx="3">
                  <c:v>302.5</c:v>
                </c:pt>
                <c:pt idx="4">
                  <c:v>308</c:v>
                </c:pt>
                <c:pt idx="5">
                  <c:v>292.5</c:v>
                </c:pt>
                <c:pt idx="6">
                  <c:v>287</c:v>
                </c:pt>
                <c:pt idx="7">
                  <c:v>302</c:v>
                </c:pt>
                <c:pt idx="8">
                  <c:v>321</c:v>
                </c:pt>
                <c:pt idx="9">
                  <c:v>327</c:v>
                </c:pt>
                <c:pt idx="10">
                  <c:v>307</c:v>
                </c:pt>
                <c:pt idx="11">
                  <c:v>286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099896"/>
        <c:axId val="161100280"/>
      </c:barChart>
      <c:catAx>
        <c:axId val="161099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0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00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99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238</c:v>
                </c:pt>
                <c:pt idx="1">
                  <c:v>252.5</c:v>
                </c:pt>
                <c:pt idx="2">
                  <c:v>311</c:v>
                </c:pt>
                <c:pt idx="3">
                  <c:v>253</c:v>
                </c:pt>
                <c:pt idx="4">
                  <c:v>273.5</c:v>
                </c:pt>
                <c:pt idx="5">
                  <c:v>320</c:v>
                </c:pt>
                <c:pt idx="6">
                  <c:v>272.5</c:v>
                </c:pt>
                <c:pt idx="7">
                  <c:v>255</c:v>
                </c:pt>
                <c:pt idx="8">
                  <c:v>245</c:v>
                </c:pt>
                <c:pt idx="9">
                  <c:v>234</c:v>
                </c:pt>
                <c:pt idx="10">
                  <c:v>217</c:v>
                </c:pt>
                <c:pt idx="11">
                  <c:v>251.5</c:v>
                </c:pt>
                <c:pt idx="12">
                  <c:v>232.5</c:v>
                </c:pt>
                <c:pt idx="13">
                  <c:v>231</c:v>
                </c:pt>
                <c:pt idx="14">
                  <c:v>272</c:v>
                </c:pt>
                <c:pt idx="15">
                  <c:v>260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39840"/>
        <c:axId val="161140232"/>
      </c:barChart>
      <c:catAx>
        <c:axId val="16113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4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4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3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468.5</c:v>
                </c:pt>
                <c:pt idx="1">
                  <c:v>481.5</c:v>
                </c:pt>
                <c:pt idx="2">
                  <c:v>520.5</c:v>
                </c:pt>
                <c:pt idx="3">
                  <c:v>413</c:v>
                </c:pt>
                <c:pt idx="4">
                  <c:v>419.5</c:v>
                </c:pt>
                <c:pt idx="5">
                  <c:v>423.5</c:v>
                </c:pt>
                <c:pt idx="6">
                  <c:v>402</c:v>
                </c:pt>
                <c:pt idx="7">
                  <c:v>437.5</c:v>
                </c:pt>
                <c:pt idx="8">
                  <c:v>444.5</c:v>
                </c:pt>
                <c:pt idx="9">
                  <c:v>454.5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41016"/>
        <c:axId val="161141408"/>
      </c:barChart>
      <c:catAx>
        <c:axId val="16114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4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4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41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477</c:v>
                </c:pt>
                <c:pt idx="1">
                  <c:v>491</c:v>
                </c:pt>
                <c:pt idx="2">
                  <c:v>454.5</c:v>
                </c:pt>
                <c:pt idx="3">
                  <c:v>508.5</c:v>
                </c:pt>
                <c:pt idx="4">
                  <c:v>528</c:v>
                </c:pt>
                <c:pt idx="5">
                  <c:v>515</c:v>
                </c:pt>
                <c:pt idx="6">
                  <c:v>546.5</c:v>
                </c:pt>
                <c:pt idx="7">
                  <c:v>534</c:v>
                </c:pt>
                <c:pt idx="8">
                  <c:v>591.5</c:v>
                </c:pt>
                <c:pt idx="9">
                  <c:v>620.5</c:v>
                </c:pt>
                <c:pt idx="10">
                  <c:v>597.5</c:v>
                </c:pt>
                <c:pt idx="11">
                  <c:v>554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09856"/>
        <c:axId val="159009072"/>
      </c:barChart>
      <c:catAx>
        <c:axId val="15900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0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09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09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425</c:v>
                </c:pt>
                <c:pt idx="1">
                  <c:v>464.5</c:v>
                </c:pt>
                <c:pt idx="2">
                  <c:v>553.5</c:v>
                </c:pt>
                <c:pt idx="3">
                  <c:v>465</c:v>
                </c:pt>
                <c:pt idx="4">
                  <c:v>486.5</c:v>
                </c:pt>
                <c:pt idx="5">
                  <c:v>559.5</c:v>
                </c:pt>
                <c:pt idx="6">
                  <c:v>496.5</c:v>
                </c:pt>
                <c:pt idx="7">
                  <c:v>467.5</c:v>
                </c:pt>
                <c:pt idx="8">
                  <c:v>439.5</c:v>
                </c:pt>
                <c:pt idx="9">
                  <c:v>410.5</c:v>
                </c:pt>
                <c:pt idx="10">
                  <c:v>390.5</c:v>
                </c:pt>
                <c:pt idx="11">
                  <c:v>440.5</c:v>
                </c:pt>
                <c:pt idx="12">
                  <c:v>401.5</c:v>
                </c:pt>
                <c:pt idx="13">
                  <c:v>403</c:v>
                </c:pt>
                <c:pt idx="14">
                  <c:v>431</c:v>
                </c:pt>
                <c:pt idx="15">
                  <c:v>429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008288"/>
        <c:axId val="159006720"/>
      </c:barChart>
      <c:catAx>
        <c:axId val="15900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0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00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12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5" t="s">
        <v>38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2" t="s">
        <v>54</v>
      </c>
      <c r="B4" s="182"/>
      <c r="C4" s="182"/>
      <c r="D4" s="26"/>
      <c r="E4" s="187" t="s">
        <v>60</v>
      </c>
      <c r="F4" s="187"/>
      <c r="G4" s="187"/>
      <c r="H4" s="18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7" t="s">
        <v>147</v>
      </c>
      <c r="E5" s="187"/>
      <c r="F5" s="187"/>
      <c r="G5" s="187"/>
      <c r="H5" s="187"/>
      <c r="I5" s="183" t="s">
        <v>53</v>
      </c>
      <c r="J5" s="183"/>
      <c r="K5" s="183"/>
      <c r="L5" s="188">
        <v>1371</v>
      </c>
      <c r="M5" s="188"/>
      <c r="N5" s="188"/>
      <c r="O5" s="12"/>
      <c r="P5" s="183" t="s">
        <v>57</v>
      </c>
      <c r="Q5" s="183"/>
      <c r="R5" s="183"/>
      <c r="S5" s="186" t="s">
        <v>62</v>
      </c>
      <c r="T5" s="186"/>
      <c r="U5" s="186"/>
    </row>
    <row r="6" spans="1:28" ht="12.75" customHeight="1" x14ac:dyDescent="0.2">
      <c r="A6" s="183" t="s">
        <v>55</v>
      </c>
      <c r="B6" s="183"/>
      <c r="C6" s="183"/>
      <c r="D6" s="184" t="s">
        <v>153</v>
      </c>
      <c r="E6" s="184"/>
      <c r="F6" s="184"/>
      <c r="G6" s="184"/>
      <c r="H6" s="184"/>
      <c r="I6" s="183" t="s">
        <v>59</v>
      </c>
      <c r="J6" s="183"/>
      <c r="K6" s="183"/>
      <c r="L6" s="189">
        <v>2</v>
      </c>
      <c r="M6" s="189"/>
      <c r="N6" s="189"/>
      <c r="O6" s="42"/>
      <c r="P6" s="183" t="s">
        <v>58</v>
      </c>
      <c r="Q6" s="183"/>
      <c r="R6" s="183"/>
      <c r="S6" s="196">
        <v>42738</v>
      </c>
      <c r="T6" s="196"/>
      <c r="U6" s="196"/>
    </row>
    <row r="7" spans="1:28" ht="7.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 t="s">
        <v>52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1"/>
    </row>
    <row r="10" spans="1:28" ht="24" customHeight="1" x14ac:dyDescent="0.2">
      <c r="A10" s="18" t="s">
        <v>11</v>
      </c>
      <c r="B10" s="46">
        <v>114</v>
      </c>
      <c r="C10" s="46">
        <v>139</v>
      </c>
      <c r="D10" s="46">
        <v>11</v>
      </c>
      <c r="E10" s="46">
        <v>1</v>
      </c>
      <c r="F10" s="6">
        <f t="shared" ref="F10:F22" si="0">B10*0.5+C10*1+D10*2+E10*2.5</f>
        <v>220.5</v>
      </c>
      <c r="G10" s="2"/>
      <c r="H10" s="19" t="s">
        <v>4</v>
      </c>
      <c r="I10" s="46">
        <v>87</v>
      </c>
      <c r="J10" s="46">
        <v>136</v>
      </c>
      <c r="K10" s="46">
        <v>10</v>
      </c>
      <c r="L10" s="46">
        <v>5</v>
      </c>
      <c r="M10" s="6">
        <f t="shared" ref="M10:M22" si="1">I10*0.5+J10*1+K10*2+L10*2.5</f>
        <v>212</v>
      </c>
      <c r="N10" s="9">
        <f>F20+F21+F22+M10</f>
        <v>853.5</v>
      </c>
      <c r="O10" s="19" t="s">
        <v>43</v>
      </c>
      <c r="P10" s="46">
        <v>96</v>
      </c>
      <c r="Q10" s="46">
        <v>149</v>
      </c>
      <c r="R10" s="46">
        <v>11</v>
      </c>
      <c r="S10" s="46">
        <v>2</v>
      </c>
      <c r="T10" s="6">
        <f t="shared" ref="T10:T21" si="2">P10*0.5+Q10*1+R10*2+S10*2.5</f>
        <v>224</v>
      </c>
      <c r="U10" s="10"/>
      <c r="AB10" s="1"/>
    </row>
    <row r="11" spans="1:28" ht="24" customHeight="1" x14ac:dyDescent="0.2">
      <c r="A11" s="18" t="s">
        <v>14</v>
      </c>
      <c r="B11" s="46">
        <v>90</v>
      </c>
      <c r="C11" s="46">
        <v>131</v>
      </c>
      <c r="D11" s="46">
        <v>9</v>
      </c>
      <c r="E11" s="46">
        <v>2</v>
      </c>
      <c r="F11" s="6">
        <f t="shared" si="0"/>
        <v>199</v>
      </c>
      <c r="G11" s="2"/>
      <c r="H11" s="19" t="s">
        <v>5</v>
      </c>
      <c r="I11" s="46">
        <v>99</v>
      </c>
      <c r="J11" s="46">
        <v>142</v>
      </c>
      <c r="K11" s="46">
        <v>7</v>
      </c>
      <c r="L11" s="46">
        <v>3</v>
      </c>
      <c r="M11" s="6">
        <f t="shared" si="1"/>
        <v>213</v>
      </c>
      <c r="N11" s="9">
        <f>F21+F22+M10+M11</f>
        <v>879.5</v>
      </c>
      <c r="O11" s="19" t="s">
        <v>44</v>
      </c>
      <c r="P11" s="46">
        <v>83</v>
      </c>
      <c r="Q11" s="46">
        <v>134</v>
      </c>
      <c r="R11" s="46">
        <v>9</v>
      </c>
      <c r="S11" s="46">
        <v>1</v>
      </c>
      <c r="T11" s="6">
        <f t="shared" si="2"/>
        <v>196</v>
      </c>
      <c r="U11" s="2"/>
      <c r="AB11" s="1"/>
    </row>
    <row r="12" spans="1:28" ht="24" customHeight="1" x14ac:dyDescent="0.2">
      <c r="A12" s="18" t="s">
        <v>17</v>
      </c>
      <c r="B12" s="46">
        <v>104</v>
      </c>
      <c r="C12" s="46">
        <v>141</v>
      </c>
      <c r="D12" s="46">
        <v>15</v>
      </c>
      <c r="E12" s="46">
        <v>4</v>
      </c>
      <c r="F12" s="6">
        <f t="shared" si="0"/>
        <v>233</v>
      </c>
      <c r="G12" s="2"/>
      <c r="H12" s="19" t="s">
        <v>6</v>
      </c>
      <c r="I12" s="46">
        <v>92</v>
      </c>
      <c r="J12" s="46">
        <v>175</v>
      </c>
      <c r="K12" s="46">
        <v>8</v>
      </c>
      <c r="L12" s="46">
        <v>1</v>
      </c>
      <c r="M12" s="6">
        <f t="shared" si="1"/>
        <v>239.5</v>
      </c>
      <c r="N12" s="2">
        <f>F22+M10+M11+M12</f>
        <v>907</v>
      </c>
      <c r="O12" s="19" t="s">
        <v>32</v>
      </c>
      <c r="P12" s="46">
        <v>77</v>
      </c>
      <c r="Q12" s="46">
        <v>138</v>
      </c>
      <c r="R12" s="46">
        <v>7</v>
      </c>
      <c r="S12" s="46">
        <v>1</v>
      </c>
      <c r="T12" s="6">
        <f t="shared" si="2"/>
        <v>193</v>
      </c>
      <c r="U12" s="2"/>
      <c r="AB12" s="1"/>
    </row>
    <row r="13" spans="1:28" ht="24" customHeight="1" x14ac:dyDescent="0.2">
      <c r="A13" s="18" t="s">
        <v>19</v>
      </c>
      <c r="B13" s="46">
        <v>76</v>
      </c>
      <c r="C13" s="46">
        <v>115</v>
      </c>
      <c r="D13" s="46">
        <v>8</v>
      </c>
      <c r="E13" s="46">
        <v>3</v>
      </c>
      <c r="F13" s="6">
        <f t="shared" si="0"/>
        <v>176.5</v>
      </c>
      <c r="G13" s="2">
        <f t="shared" ref="G13:G19" si="3">F10+F11+F12+F13</f>
        <v>829</v>
      </c>
      <c r="H13" s="19" t="s">
        <v>7</v>
      </c>
      <c r="I13" s="46">
        <v>87</v>
      </c>
      <c r="J13" s="46">
        <v>158</v>
      </c>
      <c r="K13" s="46">
        <v>10</v>
      </c>
      <c r="L13" s="46">
        <v>1</v>
      </c>
      <c r="M13" s="6">
        <f t="shared" si="1"/>
        <v>224</v>
      </c>
      <c r="N13" s="2">
        <f t="shared" ref="N13:N18" si="4">M10+M11+M12+M13</f>
        <v>888.5</v>
      </c>
      <c r="O13" s="19" t="s">
        <v>33</v>
      </c>
      <c r="P13" s="46">
        <v>87</v>
      </c>
      <c r="Q13" s="46">
        <v>144</v>
      </c>
      <c r="R13" s="46">
        <v>8</v>
      </c>
      <c r="S13" s="46">
        <v>1</v>
      </c>
      <c r="T13" s="6">
        <f t="shared" si="2"/>
        <v>206</v>
      </c>
      <c r="U13" s="2">
        <f t="shared" ref="U13:U21" si="5">T10+T11+T12+T13</f>
        <v>819</v>
      </c>
      <c r="AB13" s="81">
        <v>241</v>
      </c>
    </row>
    <row r="14" spans="1:28" ht="24" customHeight="1" x14ac:dyDescent="0.2">
      <c r="A14" s="18" t="s">
        <v>21</v>
      </c>
      <c r="B14" s="46">
        <v>74</v>
      </c>
      <c r="C14" s="46">
        <v>118</v>
      </c>
      <c r="D14" s="46">
        <v>10</v>
      </c>
      <c r="E14" s="46">
        <v>3</v>
      </c>
      <c r="F14" s="6">
        <f t="shared" si="0"/>
        <v>182.5</v>
      </c>
      <c r="G14" s="2">
        <f t="shared" si="3"/>
        <v>791</v>
      </c>
      <c r="H14" s="19" t="s">
        <v>9</v>
      </c>
      <c r="I14" s="46">
        <v>81</v>
      </c>
      <c r="J14" s="46">
        <v>149</v>
      </c>
      <c r="K14" s="46">
        <v>9</v>
      </c>
      <c r="L14" s="46">
        <v>2</v>
      </c>
      <c r="M14" s="6">
        <f t="shared" si="1"/>
        <v>212.5</v>
      </c>
      <c r="N14" s="2">
        <f t="shared" si="4"/>
        <v>889</v>
      </c>
      <c r="O14" s="19" t="s">
        <v>29</v>
      </c>
      <c r="P14" s="45">
        <v>97</v>
      </c>
      <c r="Q14" s="45">
        <v>150</v>
      </c>
      <c r="R14" s="45">
        <v>7</v>
      </c>
      <c r="S14" s="45">
        <v>3</v>
      </c>
      <c r="T14" s="6">
        <f t="shared" si="2"/>
        <v>220</v>
      </c>
      <c r="U14" s="2">
        <f t="shared" si="5"/>
        <v>815</v>
      </c>
      <c r="AB14" s="81">
        <v>250</v>
      </c>
    </row>
    <row r="15" spans="1:28" ht="24" customHeight="1" x14ac:dyDescent="0.2">
      <c r="A15" s="18" t="s">
        <v>23</v>
      </c>
      <c r="B15" s="46">
        <v>83</v>
      </c>
      <c r="C15" s="46">
        <v>126</v>
      </c>
      <c r="D15" s="46">
        <v>13</v>
      </c>
      <c r="E15" s="46">
        <v>1</v>
      </c>
      <c r="F15" s="6">
        <f t="shared" si="0"/>
        <v>196</v>
      </c>
      <c r="G15" s="2">
        <f t="shared" si="3"/>
        <v>788</v>
      </c>
      <c r="H15" s="19" t="s">
        <v>12</v>
      </c>
      <c r="I15" s="46">
        <v>76</v>
      </c>
      <c r="J15" s="46">
        <v>140</v>
      </c>
      <c r="K15" s="46">
        <v>7</v>
      </c>
      <c r="L15" s="46">
        <v>1</v>
      </c>
      <c r="M15" s="6">
        <f t="shared" si="1"/>
        <v>194.5</v>
      </c>
      <c r="N15" s="2">
        <f t="shared" si="4"/>
        <v>870.5</v>
      </c>
      <c r="O15" s="18" t="s">
        <v>30</v>
      </c>
      <c r="P15" s="46">
        <v>101</v>
      </c>
      <c r="Q15" s="46">
        <v>152</v>
      </c>
      <c r="R15" s="45">
        <v>10</v>
      </c>
      <c r="S15" s="46">
        <v>0</v>
      </c>
      <c r="T15" s="6">
        <f t="shared" si="2"/>
        <v>222.5</v>
      </c>
      <c r="U15" s="2">
        <f t="shared" si="5"/>
        <v>841.5</v>
      </c>
      <c r="AB15" s="81">
        <v>262</v>
      </c>
    </row>
    <row r="16" spans="1:28" ht="24" customHeight="1" x14ac:dyDescent="0.2">
      <c r="A16" s="18" t="s">
        <v>39</v>
      </c>
      <c r="B16" s="46">
        <v>69</v>
      </c>
      <c r="C16" s="46">
        <v>107</v>
      </c>
      <c r="D16" s="46">
        <v>11</v>
      </c>
      <c r="E16" s="46">
        <v>3</v>
      </c>
      <c r="F16" s="6">
        <f t="shared" si="0"/>
        <v>171</v>
      </c>
      <c r="G16" s="2">
        <f t="shared" si="3"/>
        <v>726</v>
      </c>
      <c r="H16" s="19" t="s">
        <v>15</v>
      </c>
      <c r="I16" s="46">
        <v>56</v>
      </c>
      <c r="J16" s="46">
        <v>130</v>
      </c>
      <c r="K16" s="46">
        <v>8</v>
      </c>
      <c r="L16" s="46">
        <v>1</v>
      </c>
      <c r="M16" s="6">
        <f t="shared" si="1"/>
        <v>176.5</v>
      </c>
      <c r="N16" s="2">
        <f t="shared" si="4"/>
        <v>807.5</v>
      </c>
      <c r="O16" s="19" t="s">
        <v>8</v>
      </c>
      <c r="P16" s="46">
        <v>124</v>
      </c>
      <c r="Q16" s="46">
        <v>169</v>
      </c>
      <c r="R16" s="46">
        <v>13</v>
      </c>
      <c r="S16" s="46">
        <v>1</v>
      </c>
      <c r="T16" s="6">
        <f t="shared" si="2"/>
        <v>259.5</v>
      </c>
      <c r="U16" s="2">
        <f t="shared" si="5"/>
        <v>908</v>
      </c>
      <c r="AB16" s="81">
        <v>270.5</v>
      </c>
    </row>
    <row r="17" spans="1:28" ht="24" customHeight="1" x14ac:dyDescent="0.2">
      <c r="A17" s="18" t="s">
        <v>40</v>
      </c>
      <c r="B17" s="46">
        <v>64</v>
      </c>
      <c r="C17" s="46">
        <v>128</v>
      </c>
      <c r="D17" s="46">
        <v>10</v>
      </c>
      <c r="E17" s="46">
        <v>3</v>
      </c>
      <c r="F17" s="6">
        <f t="shared" si="0"/>
        <v>187.5</v>
      </c>
      <c r="G17" s="2">
        <f t="shared" si="3"/>
        <v>737</v>
      </c>
      <c r="H17" s="19" t="s">
        <v>18</v>
      </c>
      <c r="I17" s="46">
        <v>59</v>
      </c>
      <c r="J17" s="46">
        <v>119</v>
      </c>
      <c r="K17" s="46">
        <v>10</v>
      </c>
      <c r="L17" s="46">
        <v>2</v>
      </c>
      <c r="M17" s="6">
        <f t="shared" si="1"/>
        <v>173.5</v>
      </c>
      <c r="N17" s="2">
        <f t="shared" si="4"/>
        <v>757</v>
      </c>
      <c r="O17" s="19" t="s">
        <v>10</v>
      </c>
      <c r="P17" s="46">
        <v>116</v>
      </c>
      <c r="Q17" s="46">
        <v>154</v>
      </c>
      <c r="R17" s="46">
        <v>10</v>
      </c>
      <c r="S17" s="46">
        <v>0</v>
      </c>
      <c r="T17" s="6">
        <f t="shared" si="2"/>
        <v>232</v>
      </c>
      <c r="U17" s="2">
        <f t="shared" si="5"/>
        <v>934</v>
      </c>
      <c r="AB17" s="81">
        <v>289.5</v>
      </c>
    </row>
    <row r="18" spans="1:28" ht="24" customHeight="1" x14ac:dyDescent="0.2">
      <c r="A18" s="18" t="s">
        <v>41</v>
      </c>
      <c r="B18" s="46">
        <v>58</v>
      </c>
      <c r="C18" s="46">
        <v>144</v>
      </c>
      <c r="D18" s="46">
        <v>17</v>
      </c>
      <c r="E18" s="46">
        <v>1</v>
      </c>
      <c r="F18" s="6">
        <f t="shared" si="0"/>
        <v>209.5</v>
      </c>
      <c r="G18" s="2">
        <f t="shared" si="3"/>
        <v>764</v>
      </c>
      <c r="H18" s="19" t="s">
        <v>20</v>
      </c>
      <c r="I18" s="46">
        <v>69</v>
      </c>
      <c r="J18" s="46">
        <v>124</v>
      </c>
      <c r="K18" s="46">
        <v>14</v>
      </c>
      <c r="L18" s="46">
        <v>1</v>
      </c>
      <c r="M18" s="6">
        <f t="shared" si="1"/>
        <v>189</v>
      </c>
      <c r="N18" s="2">
        <f t="shared" si="4"/>
        <v>733.5</v>
      </c>
      <c r="O18" s="19" t="s">
        <v>13</v>
      </c>
      <c r="P18" s="46">
        <v>150</v>
      </c>
      <c r="Q18" s="46">
        <v>177</v>
      </c>
      <c r="R18" s="46">
        <v>8</v>
      </c>
      <c r="S18" s="46">
        <v>1</v>
      </c>
      <c r="T18" s="6">
        <f t="shared" si="2"/>
        <v>270.5</v>
      </c>
      <c r="U18" s="2">
        <f t="shared" si="5"/>
        <v>984.5</v>
      </c>
      <c r="AB18" s="81">
        <v>291</v>
      </c>
    </row>
    <row r="19" spans="1:28" ht="24" customHeight="1" thickBot="1" x14ac:dyDescent="0.25">
      <c r="A19" s="21" t="s">
        <v>42</v>
      </c>
      <c r="B19" s="47">
        <v>56</v>
      </c>
      <c r="C19" s="47">
        <v>139</v>
      </c>
      <c r="D19" s="47">
        <v>15</v>
      </c>
      <c r="E19" s="47">
        <v>2</v>
      </c>
      <c r="F19" s="7">
        <f t="shared" si="0"/>
        <v>202</v>
      </c>
      <c r="G19" s="3">
        <f t="shared" si="3"/>
        <v>770</v>
      </c>
      <c r="H19" s="20" t="s">
        <v>22</v>
      </c>
      <c r="I19" s="45">
        <v>50</v>
      </c>
      <c r="J19" s="45">
        <v>117</v>
      </c>
      <c r="K19" s="45">
        <v>11</v>
      </c>
      <c r="L19" s="45">
        <v>2</v>
      </c>
      <c r="M19" s="6">
        <f t="shared" si="1"/>
        <v>169</v>
      </c>
      <c r="N19" s="2">
        <f>M16+M17+M18+M19</f>
        <v>708</v>
      </c>
      <c r="O19" s="19" t="s">
        <v>16</v>
      </c>
      <c r="P19" s="46">
        <v>181</v>
      </c>
      <c r="Q19" s="46">
        <v>187</v>
      </c>
      <c r="R19" s="46">
        <v>8</v>
      </c>
      <c r="S19" s="46">
        <v>0</v>
      </c>
      <c r="T19" s="6">
        <f t="shared" si="2"/>
        <v>293.5</v>
      </c>
      <c r="U19" s="2">
        <f t="shared" si="5"/>
        <v>1055.5</v>
      </c>
      <c r="AB19" s="81">
        <v>294</v>
      </c>
    </row>
    <row r="20" spans="1:28" ht="24" customHeight="1" x14ac:dyDescent="0.2">
      <c r="A20" s="19" t="s">
        <v>27</v>
      </c>
      <c r="B20" s="45">
        <v>71</v>
      </c>
      <c r="C20" s="45">
        <v>134</v>
      </c>
      <c r="D20" s="45">
        <v>5</v>
      </c>
      <c r="E20" s="45">
        <v>3</v>
      </c>
      <c r="F20" s="8">
        <f t="shared" si="0"/>
        <v>187</v>
      </c>
      <c r="G20" s="35"/>
      <c r="H20" s="19" t="s">
        <v>24</v>
      </c>
      <c r="I20" s="46">
        <v>46</v>
      </c>
      <c r="J20" s="46">
        <v>123</v>
      </c>
      <c r="K20" s="46">
        <v>8</v>
      </c>
      <c r="L20" s="46">
        <v>4</v>
      </c>
      <c r="M20" s="8">
        <f t="shared" si="1"/>
        <v>172</v>
      </c>
      <c r="N20" s="2">
        <f>M17+M18+M19+M20</f>
        <v>703.5</v>
      </c>
      <c r="O20" s="19" t="s">
        <v>45</v>
      </c>
      <c r="P20" s="45">
        <v>174</v>
      </c>
      <c r="Q20" s="45">
        <v>179</v>
      </c>
      <c r="R20" s="46">
        <v>11</v>
      </c>
      <c r="S20" s="45">
        <v>1</v>
      </c>
      <c r="T20" s="8">
        <f t="shared" si="2"/>
        <v>290.5</v>
      </c>
      <c r="U20" s="2">
        <f t="shared" si="5"/>
        <v>1086.5</v>
      </c>
      <c r="AB20" s="81">
        <v>299</v>
      </c>
    </row>
    <row r="21" spans="1:28" ht="24" customHeight="1" thickBot="1" x14ac:dyDescent="0.25">
      <c r="A21" s="19" t="s">
        <v>28</v>
      </c>
      <c r="B21" s="46">
        <v>77</v>
      </c>
      <c r="C21" s="46">
        <v>149</v>
      </c>
      <c r="D21" s="46">
        <v>6</v>
      </c>
      <c r="E21" s="46">
        <v>5</v>
      </c>
      <c r="F21" s="6">
        <f t="shared" si="0"/>
        <v>212</v>
      </c>
      <c r="G21" s="36"/>
      <c r="H21" s="20" t="s">
        <v>25</v>
      </c>
      <c r="I21" s="46">
        <v>54</v>
      </c>
      <c r="J21" s="46">
        <v>107</v>
      </c>
      <c r="K21" s="46">
        <v>10</v>
      </c>
      <c r="L21" s="46">
        <v>2</v>
      </c>
      <c r="M21" s="6">
        <f t="shared" si="1"/>
        <v>159</v>
      </c>
      <c r="N21" s="2">
        <f>M18+M19+M20+M21</f>
        <v>689</v>
      </c>
      <c r="O21" s="21" t="s">
        <v>46</v>
      </c>
      <c r="P21" s="47">
        <v>162</v>
      </c>
      <c r="Q21" s="47">
        <v>164</v>
      </c>
      <c r="R21" s="47">
        <v>9</v>
      </c>
      <c r="S21" s="47">
        <v>2</v>
      </c>
      <c r="T21" s="7">
        <f t="shared" si="2"/>
        <v>268</v>
      </c>
      <c r="U21" s="3">
        <f>T18+T19+T20+T21</f>
        <v>1122.5</v>
      </c>
      <c r="AB21" s="81">
        <v>299.5</v>
      </c>
    </row>
    <row r="22" spans="1:28" ht="24" customHeight="1" thickBot="1" x14ac:dyDescent="0.25">
      <c r="A22" s="19" t="s">
        <v>1</v>
      </c>
      <c r="B22" s="46">
        <v>76</v>
      </c>
      <c r="C22" s="46">
        <v>170</v>
      </c>
      <c r="D22" s="46">
        <v>11</v>
      </c>
      <c r="E22" s="46">
        <v>5</v>
      </c>
      <c r="F22" s="6">
        <f t="shared" si="0"/>
        <v>242.5</v>
      </c>
      <c r="G22" s="2"/>
      <c r="H22" s="21" t="s">
        <v>26</v>
      </c>
      <c r="I22" s="47">
        <v>74</v>
      </c>
      <c r="J22" s="47">
        <v>106</v>
      </c>
      <c r="K22" s="47">
        <v>8</v>
      </c>
      <c r="L22" s="47">
        <v>4</v>
      </c>
      <c r="M22" s="6">
        <f t="shared" si="1"/>
        <v>169</v>
      </c>
      <c r="N22" s="3">
        <f>M19+M20+M21+M22</f>
        <v>669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2" t="s">
        <v>47</v>
      </c>
      <c r="B23" s="173"/>
      <c r="C23" s="178" t="s">
        <v>50</v>
      </c>
      <c r="D23" s="179"/>
      <c r="E23" s="179"/>
      <c r="F23" s="180"/>
      <c r="G23" s="84">
        <f>MAX(G13:G19)</f>
        <v>829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907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1122.5</v>
      </c>
      <c r="AB23" s="1"/>
    </row>
    <row r="24" spans="1:28" ht="13.5" customHeight="1" x14ac:dyDescent="0.2">
      <c r="A24" s="174"/>
      <c r="B24" s="175"/>
      <c r="C24" s="82" t="s">
        <v>72</v>
      </c>
      <c r="D24" s="86"/>
      <c r="E24" s="86"/>
      <c r="F24" s="87" t="s">
        <v>64</v>
      </c>
      <c r="G24" s="88"/>
      <c r="H24" s="174"/>
      <c r="I24" s="175"/>
      <c r="J24" s="82" t="s">
        <v>72</v>
      </c>
      <c r="K24" s="86"/>
      <c r="L24" s="86"/>
      <c r="M24" s="87" t="s">
        <v>74</v>
      </c>
      <c r="N24" s="88"/>
      <c r="O24" s="174"/>
      <c r="P24" s="175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149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0" t="s">
        <v>52</v>
      </c>
      <c r="C62" s="160" t="s">
        <v>0</v>
      </c>
      <c r="D62" s="160" t="s">
        <v>2</v>
      </c>
      <c r="E62" s="160" t="s">
        <v>3</v>
      </c>
      <c r="F62" s="160"/>
      <c r="G62" s="160"/>
      <c r="H62" s="160"/>
      <c r="I62" s="160" t="s">
        <v>52</v>
      </c>
      <c r="J62" s="160" t="s">
        <v>0</v>
      </c>
      <c r="K62" s="160" t="s">
        <v>2</v>
      </c>
      <c r="L62" s="160" t="s">
        <v>3</v>
      </c>
      <c r="M62" s="160"/>
      <c r="N62" s="160"/>
      <c r="O62" s="160"/>
      <c r="P62" s="160" t="s">
        <v>52</v>
      </c>
      <c r="Q62" s="160" t="s">
        <v>0</v>
      </c>
      <c r="R62" s="160" t="s">
        <v>2</v>
      </c>
      <c r="S62" s="160" t="s">
        <v>3</v>
      </c>
      <c r="T62" s="4"/>
      <c r="U62" s="4"/>
    </row>
    <row r="63" spans="1:23" x14ac:dyDescent="0.2">
      <c r="A63" s="4"/>
      <c r="B63" s="161">
        <f>B10*0.37</f>
        <v>42.18</v>
      </c>
      <c r="C63" s="161">
        <f t="shared" ref="C63:E63" si="6">C10*0.37</f>
        <v>51.43</v>
      </c>
      <c r="D63" s="161">
        <f t="shared" si="6"/>
        <v>4.07</v>
      </c>
      <c r="E63" s="161">
        <f t="shared" si="6"/>
        <v>0.37</v>
      </c>
      <c r="F63" s="160"/>
      <c r="G63" s="160"/>
      <c r="H63" s="160"/>
      <c r="I63" s="160">
        <f>I10*0.37</f>
        <v>32.19</v>
      </c>
      <c r="J63" s="160">
        <f t="shared" ref="J63:L63" si="7">J10*0.37</f>
        <v>50.32</v>
      </c>
      <c r="K63" s="160">
        <f t="shared" si="7"/>
        <v>3.7</v>
      </c>
      <c r="L63" s="160">
        <f t="shared" si="7"/>
        <v>1.85</v>
      </c>
      <c r="M63" s="160"/>
      <c r="N63" s="160"/>
      <c r="O63" s="160"/>
      <c r="P63" s="160">
        <f>P10*0.37</f>
        <v>35.519999999999996</v>
      </c>
      <c r="Q63" s="160">
        <f t="shared" ref="Q63:S63" si="8">Q10*0.37</f>
        <v>55.13</v>
      </c>
      <c r="R63" s="160">
        <f t="shared" si="8"/>
        <v>4.07</v>
      </c>
      <c r="S63" s="160">
        <f t="shared" si="8"/>
        <v>0.74</v>
      </c>
      <c r="T63" s="4"/>
      <c r="U63" s="4"/>
    </row>
    <row r="64" spans="1:23" x14ac:dyDescent="0.2">
      <c r="A64" s="4"/>
      <c r="B64" s="161">
        <f t="shared" ref="B64:E64" si="9">B11*0.37</f>
        <v>33.299999999999997</v>
      </c>
      <c r="C64" s="161">
        <f t="shared" si="9"/>
        <v>48.47</v>
      </c>
      <c r="D64" s="161">
        <f t="shared" si="9"/>
        <v>3.33</v>
      </c>
      <c r="E64" s="161">
        <f t="shared" si="9"/>
        <v>0.74</v>
      </c>
      <c r="F64" s="160"/>
      <c r="G64" s="160"/>
      <c r="H64" s="160"/>
      <c r="I64" s="160">
        <f t="shared" ref="I64:L64" si="10">I11*0.37</f>
        <v>36.630000000000003</v>
      </c>
      <c r="J64" s="160">
        <f t="shared" si="10"/>
        <v>52.54</v>
      </c>
      <c r="K64" s="160">
        <f t="shared" si="10"/>
        <v>2.59</v>
      </c>
      <c r="L64" s="160">
        <f t="shared" si="10"/>
        <v>1.1099999999999999</v>
      </c>
      <c r="M64" s="160"/>
      <c r="N64" s="160"/>
      <c r="O64" s="160"/>
      <c r="P64" s="160">
        <f t="shared" ref="P64:S64" si="11">P11*0.37</f>
        <v>30.71</v>
      </c>
      <c r="Q64" s="160">
        <f t="shared" si="11"/>
        <v>49.58</v>
      </c>
      <c r="R64" s="160">
        <f t="shared" si="11"/>
        <v>3.33</v>
      </c>
      <c r="S64" s="160">
        <f t="shared" si="11"/>
        <v>0.37</v>
      </c>
      <c r="T64" s="4"/>
      <c r="U64" s="4"/>
    </row>
    <row r="65" spans="1:21" x14ac:dyDescent="0.2">
      <c r="A65" s="4"/>
      <c r="B65" s="161">
        <f t="shared" ref="B65:E65" si="12">B12*0.37</f>
        <v>38.479999999999997</v>
      </c>
      <c r="C65" s="161">
        <f t="shared" si="12"/>
        <v>52.17</v>
      </c>
      <c r="D65" s="161">
        <f t="shared" si="12"/>
        <v>5.55</v>
      </c>
      <c r="E65" s="161">
        <f t="shared" si="12"/>
        <v>1.48</v>
      </c>
      <c r="F65" s="160"/>
      <c r="G65" s="160"/>
      <c r="H65" s="160"/>
      <c r="I65" s="160">
        <f t="shared" ref="I65:L65" si="13">I12*0.37</f>
        <v>34.04</v>
      </c>
      <c r="J65" s="160">
        <f t="shared" si="13"/>
        <v>64.75</v>
      </c>
      <c r="K65" s="160">
        <f t="shared" si="13"/>
        <v>2.96</v>
      </c>
      <c r="L65" s="160">
        <f t="shared" si="13"/>
        <v>0.37</v>
      </c>
      <c r="M65" s="160"/>
      <c r="N65" s="160"/>
      <c r="O65" s="160"/>
      <c r="P65" s="160">
        <f t="shared" ref="P65:S65" si="14">P12*0.37</f>
        <v>28.49</v>
      </c>
      <c r="Q65" s="160">
        <f t="shared" si="14"/>
        <v>51.06</v>
      </c>
      <c r="R65" s="160">
        <f t="shared" si="14"/>
        <v>2.59</v>
      </c>
      <c r="S65" s="160">
        <f t="shared" si="14"/>
        <v>0.37</v>
      </c>
      <c r="T65" s="4"/>
      <c r="U65" s="4"/>
    </row>
    <row r="66" spans="1:21" x14ac:dyDescent="0.2">
      <c r="A66" s="4"/>
      <c r="B66" s="161">
        <f t="shared" ref="B66:E66" si="15">B13*0.37</f>
        <v>28.12</v>
      </c>
      <c r="C66" s="161">
        <f t="shared" si="15"/>
        <v>42.55</v>
      </c>
      <c r="D66" s="161">
        <f t="shared" si="15"/>
        <v>2.96</v>
      </c>
      <c r="E66" s="161">
        <f t="shared" si="15"/>
        <v>1.1099999999999999</v>
      </c>
      <c r="F66" s="160"/>
      <c r="G66" s="160"/>
      <c r="H66" s="160"/>
      <c r="I66" s="160">
        <f t="shared" ref="I66:L66" si="16">I13*0.37</f>
        <v>32.19</v>
      </c>
      <c r="J66" s="160">
        <f t="shared" si="16"/>
        <v>58.46</v>
      </c>
      <c r="K66" s="160">
        <f t="shared" si="16"/>
        <v>3.7</v>
      </c>
      <c r="L66" s="160">
        <f t="shared" si="16"/>
        <v>0.37</v>
      </c>
      <c r="M66" s="160"/>
      <c r="N66" s="160"/>
      <c r="O66" s="160"/>
      <c r="P66" s="160">
        <f t="shared" ref="P66:S66" si="17">P13*0.37</f>
        <v>32.19</v>
      </c>
      <c r="Q66" s="160">
        <f t="shared" si="17"/>
        <v>53.28</v>
      </c>
      <c r="R66" s="160">
        <f t="shared" si="17"/>
        <v>2.96</v>
      </c>
      <c r="S66" s="160">
        <f t="shared" si="17"/>
        <v>0.37</v>
      </c>
      <c r="T66" s="4"/>
      <c r="U66" s="4"/>
    </row>
    <row r="67" spans="1:21" x14ac:dyDescent="0.2">
      <c r="A67" s="4"/>
      <c r="B67" s="161">
        <f t="shared" ref="B67:E67" si="18">B14*0.37</f>
        <v>27.38</v>
      </c>
      <c r="C67" s="161">
        <f t="shared" si="18"/>
        <v>43.66</v>
      </c>
      <c r="D67" s="161">
        <f t="shared" si="18"/>
        <v>3.7</v>
      </c>
      <c r="E67" s="161">
        <f t="shared" si="18"/>
        <v>1.1099999999999999</v>
      </c>
      <c r="F67" s="160"/>
      <c r="G67" s="160"/>
      <c r="H67" s="160"/>
      <c r="I67" s="160">
        <f t="shared" ref="I67:L67" si="19">I14*0.37</f>
        <v>29.97</v>
      </c>
      <c r="J67" s="160">
        <f t="shared" si="19"/>
        <v>55.13</v>
      </c>
      <c r="K67" s="160">
        <f t="shared" si="19"/>
        <v>3.33</v>
      </c>
      <c r="L67" s="160">
        <f t="shared" si="19"/>
        <v>0.74</v>
      </c>
      <c r="M67" s="160"/>
      <c r="N67" s="160"/>
      <c r="O67" s="160"/>
      <c r="P67" s="160">
        <f t="shared" ref="P67:S67" si="20">P14*0.37</f>
        <v>35.89</v>
      </c>
      <c r="Q67" s="160">
        <f t="shared" si="20"/>
        <v>55.5</v>
      </c>
      <c r="R67" s="160">
        <f t="shared" si="20"/>
        <v>2.59</v>
      </c>
      <c r="S67" s="160">
        <f t="shared" si="20"/>
        <v>1.1099999999999999</v>
      </c>
      <c r="T67" s="4"/>
      <c r="U67" s="4"/>
    </row>
    <row r="68" spans="1:21" x14ac:dyDescent="0.2">
      <c r="A68" s="4"/>
      <c r="B68" s="161">
        <f t="shared" ref="B68:E68" si="21">B15*0.37</f>
        <v>30.71</v>
      </c>
      <c r="C68" s="161">
        <f t="shared" si="21"/>
        <v>46.62</v>
      </c>
      <c r="D68" s="161">
        <f t="shared" si="21"/>
        <v>4.8099999999999996</v>
      </c>
      <c r="E68" s="161">
        <f t="shared" si="21"/>
        <v>0.37</v>
      </c>
      <c r="F68" s="160"/>
      <c r="G68" s="160"/>
      <c r="H68" s="160"/>
      <c r="I68" s="160">
        <f t="shared" ref="I68:L68" si="22">I15*0.37</f>
        <v>28.12</v>
      </c>
      <c r="J68" s="160">
        <f t="shared" si="22"/>
        <v>51.8</v>
      </c>
      <c r="K68" s="160">
        <f t="shared" si="22"/>
        <v>2.59</v>
      </c>
      <c r="L68" s="160">
        <f t="shared" si="22"/>
        <v>0.37</v>
      </c>
      <c r="M68" s="160"/>
      <c r="N68" s="160"/>
      <c r="O68" s="160"/>
      <c r="P68" s="160">
        <f t="shared" ref="P68:S68" si="23">P15*0.37</f>
        <v>37.369999999999997</v>
      </c>
      <c r="Q68" s="160">
        <f t="shared" si="23"/>
        <v>56.24</v>
      </c>
      <c r="R68" s="160">
        <f t="shared" si="23"/>
        <v>3.7</v>
      </c>
      <c r="S68" s="160">
        <f t="shared" si="23"/>
        <v>0</v>
      </c>
      <c r="T68" s="4"/>
      <c r="U68" s="4"/>
    </row>
    <row r="69" spans="1:21" x14ac:dyDescent="0.2">
      <c r="A69" s="4"/>
      <c r="B69" s="161">
        <f t="shared" ref="B69:E69" si="24">B16*0.37</f>
        <v>25.53</v>
      </c>
      <c r="C69" s="161">
        <f t="shared" si="24"/>
        <v>39.589999999999996</v>
      </c>
      <c r="D69" s="161">
        <f t="shared" si="24"/>
        <v>4.07</v>
      </c>
      <c r="E69" s="161">
        <f t="shared" si="24"/>
        <v>1.1099999999999999</v>
      </c>
      <c r="F69" s="160"/>
      <c r="G69" s="160"/>
      <c r="H69" s="160"/>
      <c r="I69" s="160">
        <f t="shared" ref="I69:L69" si="25">I16*0.37</f>
        <v>20.72</v>
      </c>
      <c r="J69" s="160">
        <f t="shared" si="25"/>
        <v>48.1</v>
      </c>
      <c r="K69" s="160">
        <f t="shared" si="25"/>
        <v>2.96</v>
      </c>
      <c r="L69" s="160">
        <f t="shared" si="25"/>
        <v>0.37</v>
      </c>
      <c r="M69" s="160"/>
      <c r="N69" s="160"/>
      <c r="O69" s="160"/>
      <c r="P69" s="160">
        <f t="shared" ref="P69:S69" si="26">P16*0.37</f>
        <v>45.88</v>
      </c>
      <c r="Q69" s="160">
        <f t="shared" si="26"/>
        <v>62.53</v>
      </c>
      <c r="R69" s="160">
        <f t="shared" si="26"/>
        <v>4.8099999999999996</v>
      </c>
      <c r="S69" s="160">
        <f t="shared" si="26"/>
        <v>0.37</v>
      </c>
      <c r="T69" s="4"/>
      <c r="U69" s="4"/>
    </row>
    <row r="70" spans="1:21" x14ac:dyDescent="0.2">
      <c r="A70" s="4"/>
      <c r="B70" s="161">
        <f t="shared" ref="B70:E70" si="27">B17*0.37</f>
        <v>23.68</v>
      </c>
      <c r="C70" s="161">
        <f t="shared" si="27"/>
        <v>47.36</v>
      </c>
      <c r="D70" s="161">
        <f t="shared" si="27"/>
        <v>3.7</v>
      </c>
      <c r="E70" s="161">
        <f t="shared" si="27"/>
        <v>1.1099999999999999</v>
      </c>
      <c r="F70" s="160"/>
      <c r="G70" s="160"/>
      <c r="H70" s="160"/>
      <c r="I70" s="160">
        <f t="shared" ref="I70:L70" si="28">I17*0.37</f>
        <v>21.83</v>
      </c>
      <c r="J70" s="160">
        <f t="shared" si="28"/>
        <v>44.03</v>
      </c>
      <c r="K70" s="160">
        <f t="shared" si="28"/>
        <v>3.7</v>
      </c>
      <c r="L70" s="160">
        <f t="shared" si="28"/>
        <v>0.74</v>
      </c>
      <c r="M70" s="160"/>
      <c r="N70" s="160"/>
      <c r="O70" s="160"/>
      <c r="P70" s="160">
        <f t="shared" ref="P70:S70" si="29">P17*0.37</f>
        <v>42.92</v>
      </c>
      <c r="Q70" s="160">
        <f t="shared" si="29"/>
        <v>56.98</v>
      </c>
      <c r="R70" s="160">
        <f t="shared" si="29"/>
        <v>3.7</v>
      </c>
      <c r="S70" s="160">
        <f t="shared" si="29"/>
        <v>0</v>
      </c>
      <c r="T70" s="4"/>
      <c r="U70" s="4"/>
    </row>
    <row r="71" spans="1:21" x14ac:dyDescent="0.2">
      <c r="A71" s="4"/>
      <c r="B71" s="161">
        <f t="shared" ref="B71:E71" si="30">B18*0.37</f>
        <v>21.46</v>
      </c>
      <c r="C71" s="161">
        <f t="shared" si="30"/>
        <v>53.28</v>
      </c>
      <c r="D71" s="161">
        <f t="shared" si="30"/>
        <v>6.29</v>
      </c>
      <c r="E71" s="161">
        <f t="shared" si="30"/>
        <v>0.37</v>
      </c>
      <c r="F71" s="160"/>
      <c r="G71" s="160"/>
      <c r="H71" s="160"/>
      <c r="I71" s="160">
        <f t="shared" ref="I71:L71" si="31">I18*0.37</f>
        <v>25.53</v>
      </c>
      <c r="J71" s="160">
        <f t="shared" si="31"/>
        <v>45.88</v>
      </c>
      <c r="K71" s="160">
        <f t="shared" si="31"/>
        <v>5.18</v>
      </c>
      <c r="L71" s="160">
        <f t="shared" si="31"/>
        <v>0.37</v>
      </c>
      <c r="M71" s="160"/>
      <c r="N71" s="160"/>
      <c r="O71" s="160"/>
      <c r="P71" s="160">
        <f t="shared" ref="P71:S71" si="32">P18*0.37</f>
        <v>55.5</v>
      </c>
      <c r="Q71" s="160">
        <f t="shared" si="32"/>
        <v>65.489999999999995</v>
      </c>
      <c r="R71" s="160">
        <f t="shared" si="32"/>
        <v>2.96</v>
      </c>
      <c r="S71" s="160">
        <f t="shared" si="32"/>
        <v>0.37</v>
      </c>
      <c r="T71" s="4"/>
      <c r="U71" s="4"/>
    </row>
    <row r="72" spans="1:21" x14ac:dyDescent="0.2">
      <c r="A72" s="4"/>
      <c r="B72" s="161">
        <f t="shared" ref="B72:E72" si="33">B19*0.37</f>
        <v>20.72</v>
      </c>
      <c r="C72" s="161">
        <f t="shared" si="33"/>
        <v>51.43</v>
      </c>
      <c r="D72" s="161">
        <f t="shared" si="33"/>
        <v>5.55</v>
      </c>
      <c r="E72" s="161">
        <f t="shared" si="33"/>
        <v>0.74</v>
      </c>
      <c r="F72" s="160"/>
      <c r="G72" s="160"/>
      <c r="H72" s="160"/>
      <c r="I72" s="160">
        <f t="shared" ref="I72:L72" si="34">I19*0.37</f>
        <v>18.5</v>
      </c>
      <c r="J72" s="160">
        <f t="shared" si="34"/>
        <v>43.29</v>
      </c>
      <c r="K72" s="160">
        <f t="shared" si="34"/>
        <v>4.07</v>
      </c>
      <c r="L72" s="160">
        <f t="shared" si="34"/>
        <v>0.74</v>
      </c>
      <c r="M72" s="160"/>
      <c r="N72" s="160"/>
      <c r="O72" s="160"/>
      <c r="P72" s="160">
        <f t="shared" ref="P72:S72" si="35">P19*0.37</f>
        <v>66.97</v>
      </c>
      <c r="Q72" s="160">
        <f t="shared" si="35"/>
        <v>69.19</v>
      </c>
      <c r="R72" s="160">
        <f t="shared" si="35"/>
        <v>2.96</v>
      </c>
      <c r="S72" s="160">
        <f t="shared" si="35"/>
        <v>0</v>
      </c>
      <c r="T72" s="4"/>
      <c r="U72" s="4"/>
    </row>
    <row r="73" spans="1:21" x14ac:dyDescent="0.2">
      <c r="A73" s="4"/>
      <c r="B73" s="161">
        <f t="shared" ref="B73:E73" si="36">B20*0.37</f>
        <v>26.27</v>
      </c>
      <c r="C73" s="161">
        <f t="shared" si="36"/>
        <v>49.58</v>
      </c>
      <c r="D73" s="161">
        <f t="shared" si="36"/>
        <v>1.85</v>
      </c>
      <c r="E73" s="161">
        <f t="shared" si="36"/>
        <v>1.1099999999999999</v>
      </c>
      <c r="F73" s="160"/>
      <c r="G73" s="160"/>
      <c r="H73" s="160"/>
      <c r="I73" s="160">
        <f t="shared" ref="I73:L73" si="37">I20*0.37</f>
        <v>17.02</v>
      </c>
      <c r="J73" s="160">
        <f t="shared" si="37"/>
        <v>45.51</v>
      </c>
      <c r="K73" s="160">
        <f t="shared" si="37"/>
        <v>2.96</v>
      </c>
      <c r="L73" s="160">
        <f t="shared" si="37"/>
        <v>1.48</v>
      </c>
      <c r="M73" s="160"/>
      <c r="N73" s="160"/>
      <c r="O73" s="160"/>
      <c r="P73" s="160">
        <f t="shared" ref="P73:S73" si="38">P20*0.37</f>
        <v>64.38</v>
      </c>
      <c r="Q73" s="160">
        <f t="shared" si="38"/>
        <v>66.23</v>
      </c>
      <c r="R73" s="160">
        <f t="shared" si="38"/>
        <v>4.07</v>
      </c>
      <c r="S73" s="160">
        <f t="shared" si="38"/>
        <v>0.37</v>
      </c>
      <c r="T73" s="4"/>
      <c r="U73" s="4"/>
    </row>
    <row r="74" spans="1:21" x14ac:dyDescent="0.2">
      <c r="A74" s="4"/>
      <c r="B74" s="161">
        <f t="shared" ref="B74:E74" si="39">B21*0.37</f>
        <v>28.49</v>
      </c>
      <c r="C74" s="161">
        <f t="shared" si="39"/>
        <v>55.13</v>
      </c>
      <c r="D74" s="161">
        <f t="shared" si="39"/>
        <v>2.2199999999999998</v>
      </c>
      <c r="E74" s="161">
        <f t="shared" si="39"/>
        <v>1.85</v>
      </c>
      <c r="F74" s="160"/>
      <c r="G74" s="160"/>
      <c r="H74" s="160"/>
      <c r="I74" s="160">
        <f t="shared" ref="I74:L74" si="40">I21*0.37</f>
        <v>19.98</v>
      </c>
      <c r="J74" s="160">
        <f t="shared" si="40"/>
        <v>39.589999999999996</v>
      </c>
      <c r="K74" s="160">
        <f t="shared" si="40"/>
        <v>3.7</v>
      </c>
      <c r="L74" s="160">
        <f t="shared" si="40"/>
        <v>0.74</v>
      </c>
      <c r="M74" s="160"/>
      <c r="N74" s="160"/>
      <c r="O74" s="160"/>
      <c r="P74" s="160">
        <f t="shared" ref="P74:S74" si="41">P21*0.37</f>
        <v>59.94</v>
      </c>
      <c r="Q74" s="160">
        <f t="shared" si="41"/>
        <v>60.68</v>
      </c>
      <c r="R74" s="160">
        <f t="shared" si="41"/>
        <v>3.33</v>
      </c>
      <c r="S74" s="160">
        <f t="shared" si="41"/>
        <v>0.74</v>
      </c>
      <c r="T74" s="4"/>
      <c r="U74" s="4"/>
    </row>
    <row r="75" spans="1:21" x14ac:dyDescent="0.2">
      <c r="A75" s="4"/>
      <c r="B75" s="161">
        <f t="shared" ref="B75:E75" si="42">B22*0.37</f>
        <v>28.12</v>
      </c>
      <c r="C75" s="161">
        <f t="shared" si="42"/>
        <v>62.9</v>
      </c>
      <c r="D75" s="161">
        <f t="shared" si="42"/>
        <v>4.07</v>
      </c>
      <c r="E75" s="161">
        <f t="shared" si="42"/>
        <v>1.85</v>
      </c>
      <c r="F75" s="160"/>
      <c r="G75" s="160"/>
      <c r="H75" s="160"/>
      <c r="I75" s="160">
        <f t="shared" ref="I75:L75" si="43">I22*0.37</f>
        <v>27.38</v>
      </c>
      <c r="J75" s="160">
        <f t="shared" si="43"/>
        <v>39.22</v>
      </c>
      <c r="K75" s="160">
        <f t="shared" si="43"/>
        <v>2.96</v>
      </c>
      <c r="L75" s="160">
        <f t="shared" si="43"/>
        <v>1.48</v>
      </c>
      <c r="M75" s="160"/>
      <c r="N75" s="160"/>
      <c r="O75" s="160"/>
      <c r="P75" s="160"/>
      <c r="Q75" s="160"/>
      <c r="R75" s="160"/>
      <c r="S75" s="160"/>
      <c r="T75" s="4"/>
      <c r="U75" s="4"/>
    </row>
    <row r="76" spans="1:21" x14ac:dyDescent="0.2">
      <c r="A76" s="4"/>
      <c r="B76" s="161"/>
      <c r="C76" s="161"/>
      <c r="D76" s="161"/>
      <c r="E76" s="161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4"/>
      <c r="U76" s="4"/>
    </row>
    <row r="77" spans="1:21" x14ac:dyDescent="0.2">
      <c r="A77" s="4"/>
      <c r="B77" s="161"/>
      <c r="C77" s="161"/>
      <c r="D77" s="161"/>
      <c r="E77" s="161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4"/>
      <c r="U77" s="4"/>
    </row>
    <row r="78" spans="1:21" x14ac:dyDescent="0.2">
      <c r="A78" s="4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4"/>
      <c r="U78" s="4"/>
    </row>
    <row r="79" spans="1:21" x14ac:dyDescent="0.2">
      <c r="A79" s="4"/>
      <c r="B79" s="161" t="s">
        <v>148</v>
      </c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4"/>
      <c r="U79" s="4"/>
    </row>
    <row r="80" spans="1:21" x14ac:dyDescent="0.2">
      <c r="A80" s="4"/>
      <c r="B80" s="160" t="s">
        <v>52</v>
      </c>
      <c r="C80" s="160" t="s">
        <v>0</v>
      </c>
      <c r="D80" s="160" t="s">
        <v>2</v>
      </c>
      <c r="E80" s="160" t="s">
        <v>3</v>
      </c>
      <c r="F80" s="160"/>
      <c r="G80" s="160"/>
      <c r="H80" s="160"/>
      <c r="I80" s="160" t="s">
        <v>52</v>
      </c>
      <c r="J80" s="160" t="s">
        <v>0</v>
      </c>
      <c r="K80" s="160" t="s">
        <v>2</v>
      </c>
      <c r="L80" s="160" t="s">
        <v>3</v>
      </c>
      <c r="M80" s="160"/>
      <c r="N80" s="160"/>
      <c r="O80" s="160"/>
      <c r="P80" s="160" t="s">
        <v>52</v>
      </c>
      <c r="Q80" s="160" t="s">
        <v>0</v>
      </c>
      <c r="R80" s="160" t="s">
        <v>2</v>
      </c>
      <c r="S80" s="160" t="s">
        <v>3</v>
      </c>
      <c r="T80" s="4"/>
      <c r="U80" s="4"/>
    </row>
    <row r="81" spans="1:21" x14ac:dyDescent="0.2">
      <c r="A81" s="4"/>
      <c r="B81" s="161">
        <f t="shared" ref="B81:E93" si="44">B10-B63</f>
        <v>71.819999999999993</v>
      </c>
      <c r="C81" s="161">
        <f t="shared" si="44"/>
        <v>87.57</v>
      </c>
      <c r="D81" s="161">
        <f t="shared" si="44"/>
        <v>6.93</v>
      </c>
      <c r="E81" s="161">
        <f t="shared" si="44"/>
        <v>0.63</v>
      </c>
      <c r="F81" s="160"/>
      <c r="G81" s="160"/>
      <c r="H81" s="160"/>
      <c r="I81" s="160">
        <f t="shared" ref="I81:L93" si="45">I10-I63</f>
        <v>54.81</v>
      </c>
      <c r="J81" s="160">
        <f t="shared" si="45"/>
        <v>85.68</v>
      </c>
      <c r="K81" s="160">
        <f t="shared" si="45"/>
        <v>6.3</v>
      </c>
      <c r="L81" s="160">
        <f t="shared" si="45"/>
        <v>3.15</v>
      </c>
      <c r="M81" s="160"/>
      <c r="N81" s="160"/>
      <c r="O81" s="160"/>
      <c r="P81" s="160">
        <f t="shared" ref="P81:S92" si="46">P10-P63</f>
        <v>60.480000000000004</v>
      </c>
      <c r="Q81" s="160">
        <f t="shared" si="46"/>
        <v>93.87</v>
      </c>
      <c r="R81" s="160">
        <f t="shared" si="46"/>
        <v>6.93</v>
      </c>
      <c r="S81" s="160">
        <f t="shared" si="46"/>
        <v>1.26</v>
      </c>
      <c r="T81" s="4"/>
      <c r="U81" s="4"/>
    </row>
    <row r="82" spans="1:21" x14ac:dyDescent="0.2">
      <c r="A82" s="4"/>
      <c r="B82" s="161">
        <f t="shared" si="44"/>
        <v>56.7</v>
      </c>
      <c r="C82" s="161">
        <f t="shared" si="44"/>
        <v>82.53</v>
      </c>
      <c r="D82" s="161">
        <f t="shared" si="44"/>
        <v>5.67</v>
      </c>
      <c r="E82" s="161">
        <f t="shared" si="44"/>
        <v>1.26</v>
      </c>
      <c r="F82" s="160"/>
      <c r="G82" s="160"/>
      <c r="H82" s="160"/>
      <c r="I82" s="160">
        <f t="shared" si="45"/>
        <v>62.37</v>
      </c>
      <c r="J82" s="160">
        <f t="shared" si="45"/>
        <v>89.460000000000008</v>
      </c>
      <c r="K82" s="160">
        <f t="shared" si="45"/>
        <v>4.41</v>
      </c>
      <c r="L82" s="160">
        <f t="shared" si="45"/>
        <v>1.8900000000000001</v>
      </c>
      <c r="M82" s="160"/>
      <c r="N82" s="160"/>
      <c r="O82" s="160"/>
      <c r="P82" s="160">
        <f t="shared" si="46"/>
        <v>52.29</v>
      </c>
      <c r="Q82" s="160">
        <f t="shared" si="46"/>
        <v>84.42</v>
      </c>
      <c r="R82" s="160">
        <f t="shared" si="46"/>
        <v>5.67</v>
      </c>
      <c r="S82" s="160">
        <f t="shared" si="46"/>
        <v>0.63</v>
      </c>
      <c r="T82" s="4"/>
      <c r="U82" s="4"/>
    </row>
    <row r="83" spans="1:21" x14ac:dyDescent="0.2">
      <c r="B83" s="161">
        <f t="shared" si="44"/>
        <v>65.52000000000001</v>
      </c>
      <c r="C83" s="161">
        <f t="shared" si="44"/>
        <v>88.83</v>
      </c>
      <c r="D83" s="161">
        <f t="shared" si="44"/>
        <v>9.4499999999999993</v>
      </c>
      <c r="E83" s="161">
        <f t="shared" si="44"/>
        <v>2.52</v>
      </c>
      <c r="F83" s="160"/>
      <c r="G83" s="162"/>
      <c r="H83" s="162"/>
      <c r="I83" s="160">
        <f t="shared" si="45"/>
        <v>57.96</v>
      </c>
      <c r="J83" s="160">
        <f t="shared" si="45"/>
        <v>110.25</v>
      </c>
      <c r="K83" s="160">
        <f t="shared" si="45"/>
        <v>5.04</v>
      </c>
      <c r="L83" s="160">
        <f t="shared" si="45"/>
        <v>0.63</v>
      </c>
      <c r="M83" s="162"/>
      <c r="N83" s="162"/>
      <c r="O83" s="162"/>
      <c r="P83" s="160">
        <f t="shared" si="46"/>
        <v>48.510000000000005</v>
      </c>
      <c r="Q83" s="160">
        <f t="shared" si="46"/>
        <v>86.94</v>
      </c>
      <c r="R83" s="160">
        <f t="shared" si="46"/>
        <v>4.41</v>
      </c>
      <c r="S83" s="160">
        <f t="shared" si="46"/>
        <v>0.63</v>
      </c>
    </row>
    <row r="84" spans="1:21" x14ac:dyDescent="0.2">
      <c r="B84" s="161">
        <f t="shared" si="44"/>
        <v>47.879999999999995</v>
      </c>
      <c r="C84" s="161">
        <f t="shared" si="44"/>
        <v>72.45</v>
      </c>
      <c r="D84" s="161">
        <f t="shared" si="44"/>
        <v>5.04</v>
      </c>
      <c r="E84" s="161">
        <f t="shared" si="44"/>
        <v>1.8900000000000001</v>
      </c>
      <c r="F84" s="160"/>
      <c r="G84" s="162"/>
      <c r="H84" s="162"/>
      <c r="I84" s="160">
        <f t="shared" si="45"/>
        <v>54.81</v>
      </c>
      <c r="J84" s="160">
        <f t="shared" si="45"/>
        <v>99.539999999999992</v>
      </c>
      <c r="K84" s="160">
        <f t="shared" si="45"/>
        <v>6.3</v>
      </c>
      <c r="L84" s="160">
        <f t="shared" si="45"/>
        <v>0.63</v>
      </c>
      <c r="M84" s="162"/>
      <c r="N84" s="162"/>
      <c r="O84" s="162"/>
      <c r="P84" s="160">
        <f t="shared" si="46"/>
        <v>54.81</v>
      </c>
      <c r="Q84" s="160">
        <f t="shared" si="46"/>
        <v>90.72</v>
      </c>
      <c r="R84" s="160">
        <f t="shared" si="46"/>
        <v>5.04</v>
      </c>
      <c r="S84" s="160">
        <f t="shared" si="46"/>
        <v>0.63</v>
      </c>
    </row>
    <row r="85" spans="1:21" x14ac:dyDescent="0.2">
      <c r="B85" s="161">
        <f t="shared" si="44"/>
        <v>46.620000000000005</v>
      </c>
      <c r="C85" s="161">
        <f t="shared" si="44"/>
        <v>74.34</v>
      </c>
      <c r="D85" s="161">
        <f t="shared" si="44"/>
        <v>6.3</v>
      </c>
      <c r="E85" s="161">
        <f t="shared" si="44"/>
        <v>1.8900000000000001</v>
      </c>
      <c r="F85" s="160"/>
      <c r="G85" s="162"/>
      <c r="H85" s="162"/>
      <c r="I85" s="160">
        <f t="shared" si="45"/>
        <v>51.03</v>
      </c>
      <c r="J85" s="160">
        <f t="shared" si="45"/>
        <v>93.87</v>
      </c>
      <c r="K85" s="160">
        <f t="shared" si="45"/>
        <v>5.67</v>
      </c>
      <c r="L85" s="160">
        <f t="shared" si="45"/>
        <v>1.26</v>
      </c>
      <c r="M85" s="162"/>
      <c r="N85" s="162"/>
      <c r="O85" s="162"/>
      <c r="P85" s="160">
        <f t="shared" si="46"/>
        <v>61.11</v>
      </c>
      <c r="Q85" s="160">
        <f t="shared" si="46"/>
        <v>94.5</v>
      </c>
      <c r="R85" s="160">
        <f t="shared" si="46"/>
        <v>4.41</v>
      </c>
      <c r="S85" s="160">
        <f t="shared" si="46"/>
        <v>1.8900000000000001</v>
      </c>
    </row>
    <row r="86" spans="1:21" x14ac:dyDescent="0.2">
      <c r="B86" s="161">
        <f t="shared" si="44"/>
        <v>52.29</v>
      </c>
      <c r="C86" s="161">
        <f t="shared" si="44"/>
        <v>79.38</v>
      </c>
      <c r="D86" s="161">
        <f t="shared" si="44"/>
        <v>8.1900000000000013</v>
      </c>
      <c r="E86" s="161">
        <f t="shared" si="44"/>
        <v>0.63</v>
      </c>
      <c r="F86" s="160"/>
      <c r="G86" s="162"/>
      <c r="H86" s="162"/>
      <c r="I86" s="160">
        <f t="shared" si="45"/>
        <v>47.879999999999995</v>
      </c>
      <c r="J86" s="160">
        <f t="shared" si="45"/>
        <v>88.2</v>
      </c>
      <c r="K86" s="160">
        <f t="shared" si="45"/>
        <v>4.41</v>
      </c>
      <c r="L86" s="160">
        <f t="shared" si="45"/>
        <v>0.63</v>
      </c>
      <c r="M86" s="162"/>
      <c r="N86" s="162"/>
      <c r="O86" s="162"/>
      <c r="P86" s="160">
        <f t="shared" si="46"/>
        <v>63.63</v>
      </c>
      <c r="Q86" s="160">
        <f t="shared" si="46"/>
        <v>95.759999999999991</v>
      </c>
      <c r="R86" s="160">
        <f t="shared" si="46"/>
        <v>6.3</v>
      </c>
      <c r="S86" s="160">
        <f t="shared" si="46"/>
        <v>0</v>
      </c>
    </row>
    <row r="87" spans="1:21" x14ac:dyDescent="0.2">
      <c r="B87" s="161">
        <f t="shared" si="44"/>
        <v>43.47</v>
      </c>
      <c r="C87" s="161">
        <f t="shared" si="44"/>
        <v>67.41</v>
      </c>
      <c r="D87" s="161">
        <f t="shared" si="44"/>
        <v>6.93</v>
      </c>
      <c r="E87" s="161">
        <f t="shared" si="44"/>
        <v>1.8900000000000001</v>
      </c>
      <c r="F87" s="160"/>
      <c r="G87" s="162"/>
      <c r="H87" s="162"/>
      <c r="I87" s="160">
        <f t="shared" si="45"/>
        <v>35.28</v>
      </c>
      <c r="J87" s="160">
        <f t="shared" si="45"/>
        <v>81.900000000000006</v>
      </c>
      <c r="K87" s="160">
        <f t="shared" si="45"/>
        <v>5.04</v>
      </c>
      <c r="L87" s="160">
        <f t="shared" si="45"/>
        <v>0.63</v>
      </c>
      <c r="M87" s="162"/>
      <c r="N87" s="162"/>
      <c r="O87" s="162"/>
      <c r="P87" s="160">
        <f t="shared" si="46"/>
        <v>78.12</v>
      </c>
      <c r="Q87" s="160">
        <f t="shared" si="46"/>
        <v>106.47</v>
      </c>
      <c r="R87" s="160">
        <f t="shared" si="46"/>
        <v>8.1900000000000013</v>
      </c>
      <c r="S87" s="160">
        <f t="shared" si="46"/>
        <v>0.63</v>
      </c>
    </row>
    <row r="88" spans="1:21" x14ac:dyDescent="0.2">
      <c r="B88" s="161">
        <f t="shared" si="44"/>
        <v>40.32</v>
      </c>
      <c r="C88" s="161">
        <f t="shared" si="44"/>
        <v>80.64</v>
      </c>
      <c r="D88" s="161">
        <f t="shared" si="44"/>
        <v>6.3</v>
      </c>
      <c r="E88" s="161">
        <f t="shared" si="44"/>
        <v>1.8900000000000001</v>
      </c>
      <c r="F88" s="160"/>
      <c r="G88" s="162"/>
      <c r="H88" s="162"/>
      <c r="I88" s="160">
        <f t="shared" si="45"/>
        <v>37.17</v>
      </c>
      <c r="J88" s="160">
        <f t="shared" si="45"/>
        <v>74.97</v>
      </c>
      <c r="K88" s="160">
        <f t="shared" si="45"/>
        <v>6.3</v>
      </c>
      <c r="L88" s="160">
        <f t="shared" si="45"/>
        <v>1.26</v>
      </c>
      <c r="M88" s="162"/>
      <c r="N88" s="162"/>
      <c r="O88" s="162"/>
      <c r="P88" s="160">
        <f t="shared" si="46"/>
        <v>73.08</v>
      </c>
      <c r="Q88" s="160">
        <f t="shared" si="46"/>
        <v>97.02000000000001</v>
      </c>
      <c r="R88" s="160">
        <f t="shared" si="46"/>
        <v>6.3</v>
      </c>
      <c r="S88" s="160">
        <f t="shared" si="46"/>
        <v>0</v>
      </c>
    </row>
    <row r="89" spans="1:21" x14ac:dyDescent="0.2">
      <c r="B89" s="161">
        <f t="shared" si="44"/>
        <v>36.54</v>
      </c>
      <c r="C89" s="161">
        <f t="shared" si="44"/>
        <v>90.72</v>
      </c>
      <c r="D89" s="161">
        <f t="shared" si="44"/>
        <v>10.71</v>
      </c>
      <c r="E89" s="161">
        <f t="shared" si="44"/>
        <v>0.63</v>
      </c>
      <c r="F89" s="160"/>
      <c r="G89" s="162"/>
      <c r="H89" s="162"/>
      <c r="I89" s="160">
        <f t="shared" si="45"/>
        <v>43.47</v>
      </c>
      <c r="J89" s="160">
        <f t="shared" si="45"/>
        <v>78.12</v>
      </c>
      <c r="K89" s="160">
        <f t="shared" si="45"/>
        <v>8.82</v>
      </c>
      <c r="L89" s="160">
        <f t="shared" si="45"/>
        <v>0.63</v>
      </c>
      <c r="M89" s="162"/>
      <c r="N89" s="162"/>
      <c r="O89" s="162"/>
      <c r="P89" s="160">
        <f t="shared" si="46"/>
        <v>94.5</v>
      </c>
      <c r="Q89" s="160">
        <f t="shared" si="46"/>
        <v>111.51</v>
      </c>
      <c r="R89" s="160">
        <f t="shared" si="46"/>
        <v>5.04</v>
      </c>
      <c r="S89" s="160">
        <f t="shared" si="46"/>
        <v>0.63</v>
      </c>
    </row>
    <row r="90" spans="1:21" x14ac:dyDescent="0.2">
      <c r="B90" s="161">
        <f t="shared" si="44"/>
        <v>35.28</v>
      </c>
      <c r="C90" s="161">
        <f t="shared" si="44"/>
        <v>87.57</v>
      </c>
      <c r="D90" s="161">
        <f t="shared" si="44"/>
        <v>9.4499999999999993</v>
      </c>
      <c r="E90" s="161">
        <f t="shared" si="44"/>
        <v>1.26</v>
      </c>
      <c r="F90" s="160"/>
      <c r="G90" s="162"/>
      <c r="H90" s="162"/>
      <c r="I90" s="160">
        <f t="shared" si="45"/>
        <v>31.5</v>
      </c>
      <c r="J90" s="160">
        <f t="shared" si="45"/>
        <v>73.710000000000008</v>
      </c>
      <c r="K90" s="160">
        <f t="shared" si="45"/>
        <v>6.93</v>
      </c>
      <c r="L90" s="160">
        <f t="shared" si="45"/>
        <v>1.26</v>
      </c>
      <c r="M90" s="162"/>
      <c r="N90" s="162"/>
      <c r="O90" s="162"/>
      <c r="P90" s="160">
        <f t="shared" si="46"/>
        <v>114.03</v>
      </c>
      <c r="Q90" s="160">
        <f t="shared" si="46"/>
        <v>117.81</v>
      </c>
      <c r="R90" s="160">
        <f t="shared" si="46"/>
        <v>5.04</v>
      </c>
      <c r="S90" s="160">
        <f t="shared" si="46"/>
        <v>0</v>
      </c>
    </row>
    <row r="91" spans="1:21" x14ac:dyDescent="0.2">
      <c r="B91" s="161">
        <f t="shared" si="44"/>
        <v>44.730000000000004</v>
      </c>
      <c r="C91" s="161">
        <f t="shared" si="44"/>
        <v>84.42</v>
      </c>
      <c r="D91" s="161">
        <f t="shared" si="44"/>
        <v>3.15</v>
      </c>
      <c r="E91" s="161">
        <f t="shared" si="44"/>
        <v>1.8900000000000001</v>
      </c>
      <c r="F91" s="160"/>
      <c r="G91" s="162"/>
      <c r="H91" s="162"/>
      <c r="I91" s="160">
        <f t="shared" si="45"/>
        <v>28.98</v>
      </c>
      <c r="J91" s="160">
        <f t="shared" si="45"/>
        <v>77.490000000000009</v>
      </c>
      <c r="K91" s="160">
        <f t="shared" si="45"/>
        <v>5.04</v>
      </c>
      <c r="L91" s="160">
        <f t="shared" si="45"/>
        <v>2.52</v>
      </c>
      <c r="M91" s="162"/>
      <c r="N91" s="162"/>
      <c r="O91" s="162"/>
      <c r="P91" s="160">
        <f t="shared" si="46"/>
        <v>109.62</v>
      </c>
      <c r="Q91" s="160">
        <f t="shared" si="46"/>
        <v>112.77</v>
      </c>
      <c r="R91" s="160">
        <f t="shared" si="46"/>
        <v>6.93</v>
      </c>
      <c r="S91" s="160">
        <f t="shared" si="46"/>
        <v>0.63</v>
      </c>
    </row>
    <row r="92" spans="1:21" x14ac:dyDescent="0.2">
      <c r="B92" s="161">
        <f t="shared" si="44"/>
        <v>48.510000000000005</v>
      </c>
      <c r="C92" s="161">
        <f t="shared" si="44"/>
        <v>93.87</v>
      </c>
      <c r="D92" s="161">
        <f t="shared" si="44"/>
        <v>3.7800000000000002</v>
      </c>
      <c r="E92" s="161">
        <f t="shared" si="44"/>
        <v>3.15</v>
      </c>
      <c r="F92" s="160"/>
      <c r="G92" s="162"/>
      <c r="H92" s="162"/>
      <c r="I92" s="160">
        <f t="shared" si="45"/>
        <v>34.019999999999996</v>
      </c>
      <c r="J92" s="160">
        <f t="shared" si="45"/>
        <v>67.41</v>
      </c>
      <c r="K92" s="160">
        <f t="shared" si="45"/>
        <v>6.3</v>
      </c>
      <c r="L92" s="160">
        <f t="shared" si="45"/>
        <v>1.26</v>
      </c>
      <c r="M92" s="162"/>
      <c r="N92" s="162"/>
      <c r="O92" s="162"/>
      <c r="P92" s="160">
        <f t="shared" si="46"/>
        <v>102.06</v>
      </c>
      <c r="Q92" s="160">
        <f t="shared" si="46"/>
        <v>103.32</v>
      </c>
      <c r="R92" s="160">
        <f t="shared" si="46"/>
        <v>5.67</v>
      </c>
      <c r="S92" s="160">
        <f t="shared" si="46"/>
        <v>1.26</v>
      </c>
    </row>
    <row r="93" spans="1:21" x14ac:dyDescent="0.2">
      <c r="B93" s="161">
        <f t="shared" si="44"/>
        <v>47.879999999999995</v>
      </c>
      <c r="C93" s="161">
        <f t="shared" si="44"/>
        <v>107.1</v>
      </c>
      <c r="D93" s="161">
        <f t="shared" si="44"/>
        <v>6.93</v>
      </c>
      <c r="E93" s="161">
        <f t="shared" si="44"/>
        <v>3.15</v>
      </c>
      <c r="F93" s="162"/>
      <c r="G93" s="162"/>
      <c r="H93" s="162"/>
      <c r="I93" s="160">
        <f t="shared" si="45"/>
        <v>46.620000000000005</v>
      </c>
      <c r="J93" s="160">
        <f t="shared" si="45"/>
        <v>66.78</v>
      </c>
      <c r="K93" s="160">
        <f t="shared" si="45"/>
        <v>5.04</v>
      </c>
      <c r="L93" s="160">
        <f t="shared" si="45"/>
        <v>2.52</v>
      </c>
      <c r="M93" s="162"/>
      <c r="N93" s="162"/>
      <c r="O93" s="162"/>
      <c r="P93" s="160"/>
      <c r="Q93" s="160"/>
      <c r="R93" s="160"/>
      <c r="S93" s="160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topLeftCell="A11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2" t="s">
        <v>38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9" t="s">
        <v>54</v>
      </c>
      <c r="B4" s="209"/>
      <c r="C4" s="209"/>
      <c r="D4" s="51"/>
      <c r="E4" s="213" t="str">
        <f>'G-1'!E4:H4</f>
        <v>DE OBRA</v>
      </c>
      <c r="F4" s="213"/>
      <c r="G4" s="213"/>
      <c r="H4" s="21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0" t="s">
        <v>56</v>
      </c>
      <c r="B5" s="210"/>
      <c r="C5" s="210"/>
      <c r="D5" s="213" t="str">
        <f>'G-1'!D5:H5</f>
        <v>CALLE 70 X CARRERA 41</v>
      </c>
      <c r="E5" s="213"/>
      <c r="F5" s="213"/>
      <c r="G5" s="213"/>
      <c r="H5" s="213"/>
      <c r="I5" s="210" t="s">
        <v>53</v>
      </c>
      <c r="J5" s="210"/>
      <c r="K5" s="210"/>
      <c r="L5" s="188">
        <f>'G-1'!L5:N5</f>
        <v>1371</v>
      </c>
      <c r="M5" s="188"/>
      <c r="N5" s="188"/>
      <c r="O5" s="50"/>
      <c r="P5" s="210" t="s">
        <v>57</v>
      </c>
      <c r="Q5" s="210"/>
      <c r="R5" s="210"/>
      <c r="S5" s="188" t="s">
        <v>133</v>
      </c>
      <c r="T5" s="188"/>
      <c r="U5" s="188"/>
    </row>
    <row r="6" spans="1:28" ht="12.75" customHeight="1" x14ac:dyDescent="0.2">
      <c r="A6" s="210" t="s">
        <v>55</v>
      </c>
      <c r="B6" s="210"/>
      <c r="C6" s="210"/>
      <c r="D6" s="211" t="s">
        <v>152</v>
      </c>
      <c r="E6" s="211"/>
      <c r="F6" s="211"/>
      <c r="G6" s="211"/>
      <c r="H6" s="211"/>
      <c r="I6" s="210" t="s">
        <v>59</v>
      </c>
      <c r="J6" s="210"/>
      <c r="K6" s="210"/>
      <c r="L6" s="220">
        <v>2</v>
      </c>
      <c r="M6" s="220"/>
      <c r="N6" s="220"/>
      <c r="O6" s="54"/>
      <c r="P6" s="210" t="s">
        <v>58</v>
      </c>
      <c r="Q6" s="210"/>
      <c r="R6" s="210"/>
      <c r="S6" s="214">
        <f>'G-1'!S6:U6</f>
        <v>42738</v>
      </c>
      <c r="T6" s="214"/>
      <c r="U6" s="214"/>
    </row>
    <row r="7" spans="1:28" ht="7.5" customHeight="1" x14ac:dyDescent="0.2">
      <c r="A7" s="55"/>
      <c r="B7" s="49"/>
      <c r="C7" s="49"/>
      <c r="D7" s="49"/>
      <c r="E7" s="221"/>
      <c r="F7" s="221"/>
      <c r="G7" s="221"/>
      <c r="H7" s="221"/>
      <c r="I7" s="221"/>
      <c r="J7" s="221"/>
      <c r="K7" s="22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5" t="s">
        <v>36</v>
      </c>
      <c r="B8" s="217" t="s">
        <v>34</v>
      </c>
      <c r="C8" s="218"/>
      <c r="D8" s="218"/>
      <c r="E8" s="219"/>
      <c r="F8" s="215" t="s">
        <v>35</v>
      </c>
      <c r="G8" s="215" t="s">
        <v>37</v>
      </c>
      <c r="H8" s="215" t="s">
        <v>36</v>
      </c>
      <c r="I8" s="217" t="s">
        <v>34</v>
      </c>
      <c r="J8" s="218"/>
      <c r="K8" s="218"/>
      <c r="L8" s="219"/>
      <c r="M8" s="215" t="s">
        <v>35</v>
      </c>
      <c r="N8" s="215" t="s">
        <v>37</v>
      </c>
      <c r="O8" s="215" t="s">
        <v>36</v>
      </c>
      <c r="P8" s="217" t="s">
        <v>34</v>
      </c>
      <c r="Q8" s="218"/>
      <c r="R8" s="218"/>
      <c r="S8" s="219"/>
      <c r="T8" s="215" t="s">
        <v>35</v>
      </c>
      <c r="U8" s="215" t="s">
        <v>37</v>
      </c>
    </row>
    <row r="9" spans="1:28" ht="12" customHeight="1" x14ac:dyDescent="0.2">
      <c r="A9" s="216"/>
      <c r="B9" s="57" t="s">
        <v>52</v>
      </c>
      <c r="C9" s="57" t="s">
        <v>0</v>
      </c>
      <c r="D9" s="57" t="s">
        <v>2</v>
      </c>
      <c r="E9" s="58" t="s">
        <v>3</v>
      </c>
      <c r="F9" s="216"/>
      <c r="G9" s="216"/>
      <c r="H9" s="216"/>
      <c r="I9" s="59" t="s">
        <v>52</v>
      </c>
      <c r="J9" s="59" t="s">
        <v>0</v>
      </c>
      <c r="K9" s="57" t="s">
        <v>2</v>
      </c>
      <c r="L9" s="58" t="s">
        <v>3</v>
      </c>
      <c r="M9" s="216"/>
      <c r="N9" s="216"/>
      <c r="O9" s="216"/>
      <c r="P9" s="59" t="s">
        <v>52</v>
      </c>
      <c r="Q9" s="59" t="s">
        <v>0</v>
      </c>
      <c r="R9" s="57" t="s">
        <v>2</v>
      </c>
      <c r="S9" s="58" t="s">
        <v>3</v>
      </c>
      <c r="T9" s="216"/>
      <c r="U9" s="216"/>
    </row>
    <row r="10" spans="1:28" ht="24" customHeight="1" x14ac:dyDescent="0.2">
      <c r="A10" s="60" t="s">
        <v>11</v>
      </c>
      <c r="B10" s="61">
        <v>66</v>
      </c>
      <c r="C10" s="61">
        <v>210</v>
      </c>
      <c r="D10" s="61">
        <v>0</v>
      </c>
      <c r="E10" s="61">
        <v>2</v>
      </c>
      <c r="F10" s="62">
        <f t="shared" ref="F10:F22" si="0">B10*0.5+C10*1+D10*2+E10*2.5</f>
        <v>248</v>
      </c>
      <c r="G10" s="63"/>
      <c r="H10" s="64" t="s">
        <v>4</v>
      </c>
      <c r="I10" s="46">
        <v>84</v>
      </c>
      <c r="J10" s="46">
        <v>199</v>
      </c>
      <c r="K10" s="46">
        <v>1</v>
      </c>
      <c r="L10" s="46">
        <v>4</v>
      </c>
      <c r="M10" s="62">
        <f t="shared" ref="M10:M22" si="1">I10*0.5+J10*1+K10*2+L10*2.5</f>
        <v>253</v>
      </c>
      <c r="N10" s="65">
        <f>F20+F21+F22+M10</f>
        <v>1054.5</v>
      </c>
      <c r="O10" s="64" t="s">
        <v>43</v>
      </c>
      <c r="P10" s="46">
        <v>57</v>
      </c>
      <c r="Q10" s="46">
        <v>210</v>
      </c>
      <c r="R10" s="46">
        <v>1</v>
      </c>
      <c r="S10" s="46">
        <v>5</v>
      </c>
      <c r="T10" s="62">
        <f t="shared" ref="T10:T21" si="2">P10*0.5+Q10*1+R10*2+S10*2.5</f>
        <v>253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81</v>
      </c>
      <c r="C11" s="61">
        <v>230</v>
      </c>
      <c r="D11" s="61">
        <v>1</v>
      </c>
      <c r="E11" s="61">
        <v>4</v>
      </c>
      <c r="F11" s="62">
        <f t="shared" si="0"/>
        <v>282.5</v>
      </c>
      <c r="G11" s="63"/>
      <c r="H11" s="64" t="s">
        <v>5</v>
      </c>
      <c r="I11" s="46">
        <v>75</v>
      </c>
      <c r="J11" s="46">
        <v>226</v>
      </c>
      <c r="K11" s="46">
        <v>0</v>
      </c>
      <c r="L11" s="46">
        <v>4</v>
      </c>
      <c r="M11" s="62">
        <f t="shared" si="1"/>
        <v>273.5</v>
      </c>
      <c r="N11" s="65">
        <f>F21+F22+M10+M11</f>
        <v>1090</v>
      </c>
      <c r="O11" s="64" t="s">
        <v>44</v>
      </c>
      <c r="P11" s="46">
        <v>66</v>
      </c>
      <c r="Q11" s="46">
        <v>238</v>
      </c>
      <c r="R11" s="46">
        <v>2</v>
      </c>
      <c r="S11" s="46">
        <v>8</v>
      </c>
      <c r="T11" s="62">
        <f t="shared" si="2"/>
        <v>295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79</v>
      </c>
      <c r="C12" s="61">
        <v>224</v>
      </c>
      <c r="D12" s="61">
        <v>2</v>
      </c>
      <c r="E12" s="61">
        <v>8</v>
      </c>
      <c r="F12" s="62">
        <f t="shared" si="0"/>
        <v>287.5</v>
      </c>
      <c r="G12" s="63"/>
      <c r="H12" s="64" t="s">
        <v>6</v>
      </c>
      <c r="I12" s="46">
        <v>93</v>
      </c>
      <c r="J12" s="46">
        <v>252</v>
      </c>
      <c r="K12" s="46">
        <v>2</v>
      </c>
      <c r="L12" s="46">
        <v>7</v>
      </c>
      <c r="M12" s="62">
        <f t="shared" si="1"/>
        <v>320</v>
      </c>
      <c r="N12" s="63">
        <f>F22+M10+M11+M12</f>
        <v>1157.5</v>
      </c>
      <c r="O12" s="64" t="s">
        <v>32</v>
      </c>
      <c r="P12" s="46">
        <v>68</v>
      </c>
      <c r="Q12" s="46">
        <v>225</v>
      </c>
      <c r="R12" s="46">
        <v>0</v>
      </c>
      <c r="S12" s="46">
        <v>1</v>
      </c>
      <c r="T12" s="62">
        <f t="shared" si="2"/>
        <v>261.5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50</v>
      </c>
      <c r="C13" s="61">
        <v>197</v>
      </c>
      <c r="D13" s="61">
        <v>1</v>
      </c>
      <c r="E13" s="61">
        <v>5</v>
      </c>
      <c r="F13" s="62">
        <f t="shared" si="0"/>
        <v>236.5</v>
      </c>
      <c r="G13" s="63">
        <f t="shared" ref="G13:G19" si="3">F10+F11+F12+F13</f>
        <v>1054.5</v>
      </c>
      <c r="H13" s="64" t="s">
        <v>7</v>
      </c>
      <c r="I13" s="46">
        <v>64</v>
      </c>
      <c r="J13" s="46">
        <v>231</v>
      </c>
      <c r="K13" s="46">
        <v>1</v>
      </c>
      <c r="L13" s="46">
        <v>3</v>
      </c>
      <c r="M13" s="62">
        <f t="shared" si="1"/>
        <v>272.5</v>
      </c>
      <c r="N13" s="63">
        <f t="shared" ref="N13:N18" si="4">M10+M11+M12+M13</f>
        <v>1119</v>
      </c>
      <c r="O13" s="64" t="s">
        <v>33</v>
      </c>
      <c r="P13" s="46">
        <v>71</v>
      </c>
      <c r="Q13" s="46">
        <v>258</v>
      </c>
      <c r="R13" s="46">
        <v>2</v>
      </c>
      <c r="S13" s="46">
        <v>2</v>
      </c>
      <c r="T13" s="62">
        <f t="shared" si="2"/>
        <v>302.5</v>
      </c>
      <c r="U13" s="63">
        <f t="shared" ref="U13:U21" si="5">T10+T11+T12+T13</f>
        <v>1112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45</v>
      </c>
      <c r="C14" s="61">
        <v>185</v>
      </c>
      <c r="D14" s="61">
        <v>1</v>
      </c>
      <c r="E14" s="61">
        <v>11</v>
      </c>
      <c r="F14" s="62">
        <f t="shared" si="0"/>
        <v>237</v>
      </c>
      <c r="G14" s="63">
        <f t="shared" si="3"/>
        <v>1043.5</v>
      </c>
      <c r="H14" s="64" t="s">
        <v>9</v>
      </c>
      <c r="I14" s="46">
        <v>62</v>
      </c>
      <c r="J14" s="46">
        <v>215</v>
      </c>
      <c r="K14" s="46">
        <v>2</v>
      </c>
      <c r="L14" s="46">
        <v>2</v>
      </c>
      <c r="M14" s="62">
        <f t="shared" si="1"/>
        <v>255</v>
      </c>
      <c r="N14" s="63">
        <f t="shared" si="4"/>
        <v>1121</v>
      </c>
      <c r="O14" s="64" t="s">
        <v>29</v>
      </c>
      <c r="P14" s="45">
        <v>56</v>
      </c>
      <c r="Q14" s="45">
        <v>258</v>
      </c>
      <c r="R14" s="45">
        <v>1</v>
      </c>
      <c r="S14" s="45">
        <v>8</v>
      </c>
      <c r="T14" s="62">
        <f t="shared" si="2"/>
        <v>308</v>
      </c>
      <c r="U14" s="63">
        <f t="shared" si="5"/>
        <v>1167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42</v>
      </c>
      <c r="C15" s="61">
        <v>192</v>
      </c>
      <c r="D15" s="61">
        <v>1</v>
      </c>
      <c r="E15" s="61">
        <v>5</v>
      </c>
      <c r="F15" s="62">
        <f t="shared" si="0"/>
        <v>227.5</v>
      </c>
      <c r="G15" s="63">
        <f t="shared" si="3"/>
        <v>988.5</v>
      </c>
      <c r="H15" s="64" t="s">
        <v>12</v>
      </c>
      <c r="I15" s="46">
        <v>61</v>
      </c>
      <c r="J15" s="46">
        <v>210</v>
      </c>
      <c r="K15" s="46">
        <v>1</v>
      </c>
      <c r="L15" s="46">
        <v>1</v>
      </c>
      <c r="M15" s="62">
        <f t="shared" si="1"/>
        <v>245</v>
      </c>
      <c r="N15" s="63">
        <f t="shared" si="4"/>
        <v>1092.5</v>
      </c>
      <c r="O15" s="60" t="s">
        <v>30</v>
      </c>
      <c r="P15" s="46">
        <v>63</v>
      </c>
      <c r="Q15" s="46">
        <v>259</v>
      </c>
      <c r="R15" s="46">
        <v>1</v>
      </c>
      <c r="S15" s="46">
        <v>0</v>
      </c>
      <c r="T15" s="62">
        <f t="shared" si="2"/>
        <v>292.5</v>
      </c>
      <c r="U15" s="63">
        <f t="shared" si="5"/>
        <v>1164.5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57</v>
      </c>
      <c r="C16" s="61">
        <v>189</v>
      </c>
      <c r="D16" s="61">
        <v>3</v>
      </c>
      <c r="E16" s="61">
        <v>3</v>
      </c>
      <c r="F16" s="62">
        <f t="shared" si="0"/>
        <v>231</v>
      </c>
      <c r="G16" s="63">
        <f t="shared" si="3"/>
        <v>932</v>
      </c>
      <c r="H16" s="64" t="s">
        <v>15</v>
      </c>
      <c r="I16" s="46">
        <v>58</v>
      </c>
      <c r="J16" s="46">
        <v>198</v>
      </c>
      <c r="K16" s="46">
        <v>1</v>
      </c>
      <c r="L16" s="46">
        <v>2</v>
      </c>
      <c r="M16" s="62">
        <f t="shared" si="1"/>
        <v>234</v>
      </c>
      <c r="N16" s="63">
        <f t="shared" si="4"/>
        <v>1006.5</v>
      </c>
      <c r="O16" s="64" t="s">
        <v>8</v>
      </c>
      <c r="P16" s="46">
        <v>70</v>
      </c>
      <c r="Q16" s="46">
        <v>245</v>
      </c>
      <c r="R16" s="46">
        <v>1</v>
      </c>
      <c r="S16" s="46">
        <v>2</v>
      </c>
      <c r="T16" s="62">
        <f t="shared" si="2"/>
        <v>287</v>
      </c>
      <c r="U16" s="63">
        <f t="shared" si="5"/>
        <v>1190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60</v>
      </c>
      <c r="C17" s="61">
        <v>199</v>
      </c>
      <c r="D17" s="61">
        <v>3</v>
      </c>
      <c r="E17" s="61">
        <v>6</v>
      </c>
      <c r="F17" s="62">
        <f t="shared" si="0"/>
        <v>250</v>
      </c>
      <c r="G17" s="63">
        <f t="shared" si="3"/>
        <v>945.5</v>
      </c>
      <c r="H17" s="64" t="s">
        <v>18</v>
      </c>
      <c r="I17" s="46">
        <v>53</v>
      </c>
      <c r="J17" s="46">
        <v>181</v>
      </c>
      <c r="K17" s="46">
        <v>1</v>
      </c>
      <c r="L17" s="46">
        <v>3</v>
      </c>
      <c r="M17" s="62">
        <f t="shared" si="1"/>
        <v>217</v>
      </c>
      <c r="N17" s="63">
        <f t="shared" si="4"/>
        <v>951</v>
      </c>
      <c r="O17" s="64" t="s">
        <v>10</v>
      </c>
      <c r="P17" s="46">
        <v>78</v>
      </c>
      <c r="Q17" s="46">
        <v>249</v>
      </c>
      <c r="R17" s="46">
        <v>2</v>
      </c>
      <c r="S17" s="46">
        <v>4</v>
      </c>
      <c r="T17" s="62">
        <f t="shared" si="2"/>
        <v>302</v>
      </c>
      <c r="U17" s="63">
        <f t="shared" si="5"/>
        <v>1189.5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59</v>
      </c>
      <c r="C18" s="61">
        <v>196</v>
      </c>
      <c r="D18" s="61">
        <v>1</v>
      </c>
      <c r="E18" s="61">
        <v>3</v>
      </c>
      <c r="F18" s="62">
        <f t="shared" si="0"/>
        <v>235</v>
      </c>
      <c r="G18" s="63">
        <f t="shared" si="3"/>
        <v>943.5</v>
      </c>
      <c r="H18" s="64" t="s">
        <v>20</v>
      </c>
      <c r="I18" s="46">
        <v>57</v>
      </c>
      <c r="J18" s="46">
        <v>216</v>
      </c>
      <c r="K18" s="46">
        <v>1</v>
      </c>
      <c r="L18" s="46">
        <v>2</v>
      </c>
      <c r="M18" s="62">
        <f t="shared" si="1"/>
        <v>251.5</v>
      </c>
      <c r="N18" s="63">
        <f t="shared" si="4"/>
        <v>947.5</v>
      </c>
      <c r="O18" s="64" t="s">
        <v>13</v>
      </c>
      <c r="P18" s="46">
        <v>82</v>
      </c>
      <c r="Q18" s="46">
        <v>268</v>
      </c>
      <c r="R18" s="46">
        <v>1</v>
      </c>
      <c r="S18" s="46">
        <v>4</v>
      </c>
      <c r="T18" s="62">
        <f t="shared" si="2"/>
        <v>321</v>
      </c>
      <c r="U18" s="63">
        <f t="shared" si="5"/>
        <v>1202.5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79</v>
      </c>
      <c r="C19" s="69">
        <v>206</v>
      </c>
      <c r="D19" s="69">
        <v>1</v>
      </c>
      <c r="E19" s="69">
        <v>2</v>
      </c>
      <c r="F19" s="70">
        <f t="shared" si="0"/>
        <v>252.5</v>
      </c>
      <c r="G19" s="71">
        <f t="shared" si="3"/>
        <v>968.5</v>
      </c>
      <c r="H19" s="72" t="s">
        <v>22</v>
      </c>
      <c r="I19" s="45">
        <v>65</v>
      </c>
      <c r="J19" s="45">
        <v>193</v>
      </c>
      <c r="K19" s="45">
        <v>1</v>
      </c>
      <c r="L19" s="45">
        <v>2</v>
      </c>
      <c r="M19" s="62">
        <f t="shared" si="1"/>
        <v>232.5</v>
      </c>
      <c r="N19" s="63">
        <f>M16+M17+M18+M19</f>
        <v>935</v>
      </c>
      <c r="O19" s="64" t="s">
        <v>16</v>
      </c>
      <c r="P19" s="46">
        <v>116</v>
      </c>
      <c r="Q19" s="46">
        <v>269</v>
      </c>
      <c r="R19" s="46">
        <v>0</v>
      </c>
      <c r="S19" s="46">
        <v>0</v>
      </c>
      <c r="T19" s="62">
        <f t="shared" si="2"/>
        <v>327</v>
      </c>
      <c r="U19" s="63">
        <f t="shared" si="5"/>
        <v>1237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73</v>
      </c>
      <c r="C20" s="67">
        <v>185</v>
      </c>
      <c r="D20" s="67">
        <v>2</v>
      </c>
      <c r="E20" s="67">
        <v>5</v>
      </c>
      <c r="F20" s="73">
        <f t="shared" si="0"/>
        <v>238</v>
      </c>
      <c r="G20" s="74"/>
      <c r="H20" s="64" t="s">
        <v>24</v>
      </c>
      <c r="I20" s="46">
        <v>52</v>
      </c>
      <c r="J20" s="46">
        <v>198</v>
      </c>
      <c r="K20" s="46">
        <v>1</v>
      </c>
      <c r="L20" s="46">
        <v>2</v>
      </c>
      <c r="M20" s="73">
        <f t="shared" si="1"/>
        <v>231</v>
      </c>
      <c r="N20" s="63">
        <f>M17+M18+M19+M20</f>
        <v>932</v>
      </c>
      <c r="O20" s="64" t="s">
        <v>45</v>
      </c>
      <c r="P20" s="45">
        <v>110</v>
      </c>
      <c r="Q20" s="45">
        <v>250</v>
      </c>
      <c r="R20" s="45">
        <v>1</v>
      </c>
      <c r="S20" s="45">
        <v>0</v>
      </c>
      <c r="T20" s="73">
        <f t="shared" si="2"/>
        <v>307</v>
      </c>
      <c r="U20" s="63">
        <f t="shared" si="5"/>
        <v>1257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66</v>
      </c>
      <c r="C21" s="61">
        <v>194</v>
      </c>
      <c r="D21" s="61">
        <v>4</v>
      </c>
      <c r="E21" s="61">
        <v>7</v>
      </c>
      <c r="F21" s="62">
        <f t="shared" si="0"/>
        <v>252.5</v>
      </c>
      <c r="G21" s="75"/>
      <c r="H21" s="72" t="s">
        <v>25</v>
      </c>
      <c r="I21" s="46">
        <v>69</v>
      </c>
      <c r="J21" s="46">
        <v>216</v>
      </c>
      <c r="K21" s="46">
        <v>2</v>
      </c>
      <c r="L21" s="46">
        <v>7</v>
      </c>
      <c r="M21" s="62">
        <f t="shared" si="1"/>
        <v>272</v>
      </c>
      <c r="N21" s="63">
        <f>M18+M19+M20+M21</f>
        <v>987</v>
      </c>
      <c r="O21" s="68" t="s">
        <v>46</v>
      </c>
      <c r="P21" s="47">
        <v>91</v>
      </c>
      <c r="Q21" s="47">
        <v>236</v>
      </c>
      <c r="R21" s="47">
        <v>1</v>
      </c>
      <c r="S21" s="47">
        <v>1</v>
      </c>
      <c r="T21" s="70">
        <f t="shared" si="2"/>
        <v>286</v>
      </c>
      <c r="U21" s="71">
        <f t="shared" si="5"/>
        <v>1241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96</v>
      </c>
      <c r="C22" s="61">
        <v>241</v>
      </c>
      <c r="D22" s="61">
        <v>1</v>
      </c>
      <c r="E22" s="61">
        <v>8</v>
      </c>
      <c r="F22" s="62">
        <f t="shared" si="0"/>
        <v>311</v>
      </c>
      <c r="G22" s="63"/>
      <c r="H22" s="68" t="s">
        <v>26</v>
      </c>
      <c r="I22" s="47">
        <v>61</v>
      </c>
      <c r="J22" s="47">
        <v>220</v>
      </c>
      <c r="K22" s="47">
        <v>1</v>
      </c>
      <c r="L22" s="47">
        <v>3</v>
      </c>
      <c r="M22" s="62">
        <f t="shared" si="1"/>
        <v>260</v>
      </c>
      <c r="N22" s="71">
        <f>M19+M20+M21+M22</f>
        <v>995.5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00" t="s">
        <v>47</v>
      </c>
      <c r="B23" s="201"/>
      <c r="C23" s="206" t="s">
        <v>50</v>
      </c>
      <c r="D23" s="207"/>
      <c r="E23" s="207"/>
      <c r="F23" s="208"/>
      <c r="G23" s="89">
        <f>MAX(G13:G19)</f>
        <v>1054.5</v>
      </c>
      <c r="H23" s="204" t="s">
        <v>48</v>
      </c>
      <c r="I23" s="205"/>
      <c r="J23" s="197" t="s">
        <v>50</v>
      </c>
      <c r="K23" s="198"/>
      <c r="L23" s="198"/>
      <c r="M23" s="199"/>
      <c r="N23" s="90">
        <f>MAX(N10:N22)</f>
        <v>1157.5</v>
      </c>
      <c r="O23" s="200" t="s">
        <v>49</v>
      </c>
      <c r="P23" s="201"/>
      <c r="Q23" s="206" t="s">
        <v>50</v>
      </c>
      <c r="R23" s="207"/>
      <c r="S23" s="207"/>
      <c r="T23" s="208"/>
      <c r="U23" s="89">
        <f>MAX(U13:U21)</f>
        <v>1257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2"/>
      <c r="B24" s="203"/>
      <c r="C24" s="83" t="s">
        <v>72</v>
      </c>
      <c r="D24" s="86"/>
      <c r="E24" s="86"/>
      <c r="F24" s="87" t="s">
        <v>64</v>
      </c>
      <c r="G24" s="88"/>
      <c r="H24" s="202"/>
      <c r="I24" s="203"/>
      <c r="J24" s="83" t="s">
        <v>72</v>
      </c>
      <c r="K24" s="86"/>
      <c r="L24" s="86"/>
      <c r="M24" s="87" t="s">
        <v>74</v>
      </c>
      <c r="N24" s="88"/>
      <c r="O24" s="202"/>
      <c r="P24" s="203"/>
      <c r="Q24" s="83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150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60" t="s">
        <v>52</v>
      </c>
      <c r="C62" s="160" t="s">
        <v>0</v>
      </c>
      <c r="D62" s="160" t="s">
        <v>2</v>
      </c>
      <c r="E62" s="160" t="s">
        <v>3</v>
      </c>
      <c r="F62" s="160"/>
      <c r="G62" s="160"/>
      <c r="H62" s="160"/>
      <c r="I62" s="160" t="s">
        <v>52</v>
      </c>
      <c r="J62" s="160" t="s">
        <v>0</v>
      </c>
      <c r="K62" s="160" t="s">
        <v>2</v>
      </c>
      <c r="L62" s="160" t="s">
        <v>3</v>
      </c>
      <c r="M62" s="160"/>
      <c r="N62" s="160"/>
      <c r="O62" s="160"/>
      <c r="P62" s="160" t="s">
        <v>52</v>
      </c>
      <c r="Q62" s="160" t="s">
        <v>0</v>
      </c>
      <c r="R62" s="160" t="s">
        <v>2</v>
      </c>
      <c r="S62" s="160" t="s">
        <v>3</v>
      </c>
      <c r="T62" s="4"/>
      <c r="U62" s="4"/>
    </row>
    <row r="63" spans="1:23" x14ac:dyDescent="0.2">
      <c r="A63" s="4"/>
      <c r="B63" s="161">
        <f>B10*0.07</f>
        <v>4.62</v>
      </c>
      <c r="C63" s="161">
        <f t="shared" ref="C63:E63" si="6">C10*0.07</f>
        <v>14.700000000000001</v>
      </c>
      <c r="D63" s="161">
        <f t="shared" si="6"/>
        <v>0</v>
      </c>
      <c r="E63" s="161">
        <f t="shared" si="6"/>
        <v>0.14000000000000001</v>
      </c>
      <c r="F63" s="160"/>
      <c r="G63" s="160"/>
      <c r="H63" s="160"/>
      <c r="I63" s="160">
        <f>I10*0.07</f>
        <v>5.8800000000000008</v>
      </c>
      <c r="J63" s="160">
        <f t="shared" ref="J63:L63" si="7">J10*0.07</f>
        <v>13.930000000000001</v>
      </c>
      <c r="K63" s="160">
        <f t="shared" si="7"/>
        <v>7.0000000000000007E-2</v>
      </c>
      <c r="L63" s="160">
        <f t="shared" si="7"/>
        <v>0.28000000000000003</v>
      </c>
      <c r="M63" s="160"/>
      <c r="N63" s="160"/>
      <c r="O63" s="160"/>
      <c r="P63" s="160">
        <f>P10*0.07</f>
        <v>3.99</v>
      </c>
      <c r="Q63" s="160">
        <f t="shared" ref="Q63:S63" si="8">Q10*0.07</f>
        <v>14.700000000000001</v>
      </c>
      <c r="R63" s="160">
        <f t="shared" si="8"/>
        <v>7.0000000000000007E-2</v>
      </c>
      <c r="S63" s="160">
        <f t="shared" si="8"/>
        <v>0.35000000000000003</v>
      </c>
      <c r="T63" s="4"/>
      <c r="U63" s="4"/>
    </row>
    <row r="64" spans="1:23" x14ac:dyDescent="0.2">
      <c r="A64" s="4"/>
      <c r="B64" s="161">
        <f t="shared" ref="B64:E64" si="9">B11*0.07</f>
        <v>5.6700000000000008</v>
      </c>
      <c r="C64" s="161">
        <f t="shared" si="9"/>
        <v>16.100000000000001</v>
      </c>
      <c r="D64" s="161">
        <f t="shared" si="9"/>
        <v>7.0000000000000007E-2</v>
      </c>
      <c r="E64" s="161">
        <f t="shared" si="9"/>
        <v>0.28000000000000003</v>
      </c>
      <c r="F64" s="160"/>
      <c r="G64" s="160"/>
      <c r="H64" s="160"/>
      <c r="I64" s="160">
        <f t="shared" ref="I64:L64" si="10">I11*0.07</f>
        <v>5.2500000000000009</v>
      </c>
      <c r="J64" s="160">
        <f t="shared" si="10"/>
        <v>15.820000000000002</v>
      </c>
      <c r="K64" s="160">
        <f t="shared" si="10"/>
        <v>0</v>
      </c>
      <c r="L64" s="160">
        <f t="shared" si="10"/>
        <v>0.28000000000000003</v>
      </c>
      <c r="M64" s="160"/>
      <c r="N64" s="160"/>
      <c r="O64" s="160"/>
      <c r="P64" s="160">
        <f t="shared" ref="P64:S64" si="11">P11*0.07</f>
        <v>4.62</v>
      </c>
      <c r="Q64" s="160">
        <f t="shared" si="11"/>
        <v>16.66</v>
      </c>
      <c r="R64" s="160">
        <f t="shared" si="11"/>
        <v>0.14000000000000001</v>
      </c>
      <c r="S64" s="160">
        <f t="shared" si="11"/>
        <v>0.56000000000000005</v>
      </c>
      <c r="T64" s="4"/>
      <c r="U64" s="4"/>
    </row>
    <row r="65" spans="1:21" x14ac:dyDescent="0.2">
      <c r="A65" s="4"/>
      <c r="B65" s="161">
        <f t="shared" ref="B65:E65" si="12">B12*0.07</f>
        <v>5.53</v>
      </c>
      <c r="C65" s="161">
        <f t="shared" si="12"/>
        <v>15.680000000000001</v>
      </c>
      <c r="D65" s="161">
        <f t="shared" si="12"/>
        <v>0.14000000000000001</v>
      </c>
      <c r="E65" s="161">
        <f t="shared" si="12"/>
        <v>0.56000000000000005</v>
      </c>
      <c r="F65" s="160"/>
      <c r="G65" s="160"/>
      <c r="H65" s="160"/>
      <c r="I65" s="160">
        <f t="shared" ref="I65:L65" si="13">I12*0.07</f>
        <v>6.5100000000000007</v>
      </c>
      <c r="J65" s="160">
        <f t="shared" si="13"/>
        <v>17.64</v>
      </c>
      <c r="K65" s="160">
        <f t="shared" si="13"/>
        <v>0.14000000000000001</v>
      </c>
      <c r="L65" s="160">
        <f t="shared" si="13"/>
        <v>0.49000000000000005</v>
      </c>
      <c r="M65" s="160"/>
      <c r="N65" s="160"/>
      <c r="O65" s="160"/>
      <c r="P65" s="160">
        <f t="shared" ref="P65:S65" si="14">P12*0.07</f>
        <v>4.7600000000000007</v>
      </c>
      <c r="Q65" s="160">
        <f t="shared" si="14"/>
        <v>15.750000000000002</v>
      </c>
      <c r="R65" s="160">
        <f t="shared" si="14"/>
        <v>0</v>
      </c>
      <c r="S65" s="160">
        <f t="shared" si="14"/>
        <v>7.0000000000000007E-2</v>
      </c>
      <c r="T65" s="4"/>
      <c r="U65" s="4"/>
    </row>
    <row r="66" spans="1:21" x14ac:dyDescent="0.2">
      <c r="A66" s="4"/>
      <c r="B66" s="161">
        <f t="shared" ref="B66:E66" si="15">B13*0.07</f>
        <v>3.5000000000000004</v>
      </c>
      <c r="C66" s="161">
        <f t="shared" si="15"/>
        <v>13.790000000000001</v>
      </c>
      <c r="D66" s="161">
        <f t="shared" si="15"/>
        <v>7.0000000000000007E-2</v>
      </c>
      <c r="E66" s="161">
        <f t="shared" si="15"/>
        <v>0.35000000000000003</v>
      </c>
      <c r="F66" s="160"/>
      <c r="G66" s="160"/>
      <c r="H66" s="160"/>
      <c r="I66" s="160">
        <f t="shared" ref="I66:L66" si="16">I13*0.07</f>
        <v>4.4800000000000004</v>
      </c>
      <c r="J66" s="160">
        <f t="shared" si="16"/>
        <v>16.170000000000002</v>
      </c>
      <c r="K66" s="160">
        <f t="shared" si="16"/>
        <v>7.0000000000000007E-2</v>
      </c>
      <c r="L66" s="160">
        <f t="shared" si="16"/>
        <v>0.21000000000000002</v>
      </c>
      <c r="M66" s="160"/>
      <c r="N66" s="160"/>
      <c r="O66" s="160"/>
      <c r="P66" s="160">
        <f t="shared" ref="P66:S66" si="17">P13*0.07</f>
        <v>4.9700000000000006</v>
      </c>
      <c r="Q66" s="160">
        <f t="shared" si="17"/>
        <v>18.060000000000002</v>
      </c>
      <c r="R66" s="160">
        <f t="shared" si="17"/>
        <v>0.14000000000000001</v>
      </c>
      <c r="S66" s="160">
        <f t="shared" si="17"/>
        <v>0.14000000000000001</v>
      </c>
      <c r="T66" s="4"/>
      <c r="U66" s="4"/>
    </row>
    <row r="67" spans="1:21" x14ac:dyDescent="0.2">
      <c r="A67" s="4"/>
      <c r="B67" s="161">
        <f t="shared" ref="B67:E67" si="18">B14*0.07</f>
        <v>3.1500000000000004</v>
      </c>
      <c r="C67" s="161">
        <f t="shared" si="18"/>
        <v>12.950000000000001</v>
      </c>
      <c r="D67" s="161">
        <f t="shared" si="18"/>
        <v>7.0000000000000007E-2</v>
      </c>
      <c r="E67" s="161">
        <f t="shared" si="18"/>
        <v>0.77</v>
      </c>
      <c r="F67" s="160"/>
      <c r="G67" s="160"/>
      <c r="H67" s="160"/>
      <c r="I67" s="160">
        <f t="shared" ref="I67:L67" si="19">I14*0.07</f>
        <v>4.3400000000000007</v>
      </c>
      <c r="J67" s="160">
        <f t="shared" si="19"/>
        <v>15.05</v>
      </c>
      <c r="K67" s="160">
        <f t="shared" si="19"/>
        <v>0.14000000000000001</v>
      </c>
      <c r="L67" s="160">
        <f t="shared" si="19"/>
        <v>0.14000000000000001</v>
      </c>
      <c r="M67" s="160"/>
      <c r="N67" s="160"/>
      <c r="O67" s="160"/>
      <c r="P67" s="160">
        <f t="shared" ref="P67:S67" si="20">P14*0.07</f>
        <v>3.9200000000000004</v>
      </c>
      <c r="Q67" s="160">
        <f t="shared" si="20"/>
        <v>18.060000000000002</v>
      </c>
      <c r="R67" s="160">
        <f t="shared" si="20"/>
        <v>7.0000000000000007E-2</v>
      </c>
      <c r="S67" s="160">
        <f t="shared" si="20"/>
        <v>0.56000000000000005</v>
      </c>
      <c r="T67" s="4"/>
      <c r="U67" s="4"/>
    </row>
    <row r="68" spans="1:21" x14ac:dyDescent="0.2">
      <c r="A68" s="4"/>
      <c r="B68" s="161">
        <f t="shared" ref="B68:E68" si="21">B15*0.07</f>
        <v>2.9400000000000004</v>
      </c>
      <c r="C68" s="161">
        <f t="shared" si="21"/>
        <v>13.440000000000001</v>
      </c>
      <c r="D68" s="161">
        <f t="shared" si="21"/>
        <v>7.0000000000000007E-2</v>
      </c>
      <c r="E68" s="161">
        <f t="shared" si="21"/>
        <v>0.35000000000000003</v>
      </c>
      <c r="F68" s="160"/>
      <c r="G68" s="160"/>
      <c r="H68" s="160"/>
      <c r="I68" s="160">
        <f t="shared" ref="I68:L68" si="22">I15*0.07</f>
        <v>4.2700000000000005</v>
      </c>
      <c r="J68" s="160">
        <f t="shared" si="22"/>
        <v>14.700000000000001</v>
      </c>
      <c r="K68" s="160">
        <f t="shared" si="22"/>
        <v>7.0000000000000007E-2</v>
      </c>
      <c r="L68" s="160">
        <f t="shared" si="22"/>
        <v>7.0000000000000007E-2</v>
      </c>
      <c r="M68" s="160"/>
      <c r="N68" s="160"/>
      <c r="O68" s="160"/>
      <c r="P68" s="160">
        <f t="shared" ref="P68:S68" si="23">P15*0.07</f>
        <v>4.41</v>
      </c>
      <c r="Q68" s="160">
        <f t="shared" si="23"/>
        <v>18.130000000000003</v>
      </c>
      <c r="R68" s="160">
        <f t="shared" si="23"/>
        <v>7.0000000000000007E-2</v>
      </c>
      <c r="S68" s="160">
        <f t="shared" si="23"/>
        <v>0</v>
      </c>
      <c r="T68" s="4"/>
      <c r="U68" s="4"/>
    </row>
    <row r="69" spans="1:21" x14ac:dyDescent="0.2">
      <c r="A69" s="4"/>
      <c r="B69" s="161">
        <f t="shared" ref="B69:E69" si="24">B16*0.07</f>
        <v>3.99</v>
      </c>
      <c r="C69" s="161">
        <f t="shared" si="24"/>
        <v>13.23</v>
      </c>
      <c r="D69" s="161">
        <f t="shared" si="24"/>
        <v>0.21000000000000002</v>
      </c>
      <c r="E69" s="161">
        <f t="shared" si="24"/>
        <v>0.21000000000000002</v>
      </c>
      <c r="F69" s="160"/>
      <c r="G69" s="160"/>
      <c r="H69" s="160"/>
      <c r="I69" s="160">
        <f t="shared" ref="I69:L69" si="25">I16*0.07</f>
        <v>4.0600000000000005</v>
      </c>
      <c r="J69" s="160">
        <f t="shared" si="25"/>
        <v>13.860000000000001</v>
      </c>
      <c r="K69" s="160">
        <f t="shared" si="25"/>
        <v>7.0000000000000007E-2</v>
      </c>
      <c r="L69" s="160">
        <f t="shared" si="25"/>
        <v>0.14000000000000001</v>
      </c>
      <c r="M69" s="160"/>
      <c r="N69" s="160"/>
      <c r="O69" s="160"/>
      <c r="P69" s="160">
        <f t="shared" ref="P69:S69" si="26">P16*0.07</f>
        <v>4.9000000000000004</v>
      </c>
      <c r="Q69" s="160">
        <f t="shared" si="26"/>
        <v>17.150000000000002</v>
      </c>
      <c r="R69" s="160">
        <f t="shared" si="26"/>
        <v>7.0000000000000007E-2</v>
      </c>
      <c r="S69" s="160">
        <f t="shared" si="26"/>
        <v>0.14000000000000001</v>
      </c>
      <c r="T69" s="4"/>
      <c r="U69" s="4"/>
    </row>
    <row r="70" spans="1:21" x14ac:dyDescent="0.2">
      <c r="A70" s="4"/>
      <c r="B70" s="161">
        <f t="shared" ref="B70:E70" si="27">B17*0.07</f>
        <v>4.2</v>
      </c>
      <c r="C70" s="161">
        <f t="shared" si="27"/>
        <v>13.930000000000001</v>
      </c>
      <c r="D70" s="161">
        <f t="shared" si="27"/>
        <v>0.21000000000000002</v>
      </c>
      <c r="E70" s="161">
        <f t="shared" si="27"/>
        <v>0.42000000000000004</v>
      </c>
      <c r="F70" s="160"/>
      <c r="G70" s="160"/>
      <c r="H70" s="160"/>
      <c r="I70" s="160">
        <f t="shared" ref="I70:L70" si="28">I17*0.07</f>
        <v>3.7100000000000004</v>
      </c>
      <c r="J70" s="160">
        <f t="shared" si="28"/>
        <v>12.670000000000002</v>
      </c>
      <c r="K70" s="160">
        <f t="shared" si="28"/>
        <v>7.0000000000000007E-2</v>
      </c>
      <c r="L70" s="160">
        <f t="shared" si="28"/>
        <v>0.21000000000000002</v>
      </c>
      <c r="M70" s="160"/>
      <c r="N70" s="160"/>
      <c r="O70" s="160"/>
      <c r="P70" s="160">
        <f t="shared" ref="P70:S70" si="29">P17*0.07</f>
        <v>5.4600000000000009</v>
      </c>
      <c r="Q70" s="160">
        <f t="shared" si="29"/>
        <v>17.430000000000003</v>
      </c>
      <c r="R70" s="160">
        <f t="shared" si="29"/>
        <v>0.14000000000000001</v>
      </c>
      <c r="S70" s="160">
        <f t="shared" si="29"/>
        <v>0.28000000000000003</v>
      </c>
      <c r="T70" s="4"/>
      <c r="U70" s="4"/>
    </row>
    <row r="71" spans="1:21" x14ac:dyDescent="0.2">
      <c r="A71" s="4"/>
      <c r="B71" s="161">
        <f t="shared" ref="B71:E71" si="30">B18*0.07</f>
        <v>4.1300000000000008</v>
      </c>
      <c r="C71" s="161">
        <f t="shared" si="30"/>
        <v>13.72</v>
      </c>
      <c r="D71" s="161">
        <f t="shared" si="30"/>
        <v>7.0000000000000007E-2</v>
      </c>
      <c r="E71" s="161">
        <f t="shared" si="30"/>
        <v>0.21000000000000002</v>
      </c>
      <c r="F71" s="160"/>
      <c r="G71" s="160"/>
      <c r="H71" s="160"/>
      <c r="I71" s="160">
        <f t="shared" ref="I71:L71" si="31">I18*0.07</f>
        <v>3.99</v>
      </c>
      <c r="J71" s="160">
        <f t="shared" si="31"/>
        <v>15.120000000000001</v>
      </c>
      <c r="K71" s="160">
        <f t="shared" si="31"/>
        <v>7.0000000000000007E-2</v>
      </c>
      <c r="L71" s="160">
        <f t="shared" si="31"/>
        <v>0.14000000000000001</v>
      </c>
      <c r="M71" s="160"/>
      <c r="N71" s="160"/>
      <c r="O71" s="160"/>
      <c r="P71" s="160">
        <f t="shared" ref="P71:S71" si="32">P18*0.07</f>
        <v>5.74</v>
      </c>
      <c r="Q71" s="160">
        <f t="shared" si="32"/>
        <v>18.760000000000002</v>
      </c>
      <c r="R71" s="160">
        <f t="shared" si="32"/>
        <v>7.0000000000000007E-2</v>
      </c>
      <c r="S71" s="160">
        <f t="shared" si="32"/>
        <v>0.28000000000000003</v>
      </c>
      <c r="T71" s="4"/>
      <c r="U71" s="4"/>
    </row>
    <row r="72" spans="1:21" x14ac:dyDescent="0.2">
      <c r="A72" s="4"/>
      <c r="B72" s="161">
        <f t="shared" ref="B72:E72" si="33">B19*0.07</f>
        <v>5.53</v>
      </c>
      <c r="C72" s="161">
        <f t="shared" si="33"/>
        <v>14.420000000000002</v>
      </c>
      <c r="D72" s="161">
        <f t="shared" si="33"/>
        <v>7.0000000000000007E-2</v>
      </c>
      <c r="E72" s="161">
        <f t="shared" si="33"/>
        <v>0.14000000000000001</v>
      </c>
      <c r="F72" s="160"/>
      <c r="G72" s="160"/>
      <c r="H72" s="160"/>
      <c r="I72" s="160">
        <f t="shared" ref="I72:L72" si="34">I19*0.07</f>
        <v>4.5500000000000007</v>
      </c>
      <c r="J72" s="160">
        <f t="shared" si="34"/>
        <v>13.510000000000002</v>
      </c>
      <c r="K72" s="160">
        <f t="shared" si="34"/>
        <v>7.0000000000000007E-2</v>
      </c>
      <c r="L72" s="160">
        <f t="shared" si="34"/>
        <v>0.14000000000000001</v>
      </c>
      <c r="M72" s="160"/>
      <c r="N72" s="160"/>
      <c r="O72" s="160"/>
      <c r="P72" s="160">
        <f t="shared" ref="P72:S72" si="35">P19*0.07</f>
        <v>8.120000000000001</v>
      </c>
      <c r="Q72" s="160">
        <f t="shared" si="35"/>
        <v>18.830000000000002</v>
      </c>
      <c r="R72" s="160">
        <f t="shared" si="35"/>
        <v>0</v>
      </c>
      <c r="S72" s="160">
        <f t="shared" si="35"/>
        <v>0</v>
      </c>
      <c r="T72" s="4"/>
      <c r="U72" s="4"/>
    </row>
    <row r="73" spans="1:21" x14ac:dyDescent="0.2">
      <c r="A73" s="4"/>
      <c r="B73" s="161">
        <f t="shared" ref="B73:E73" si="36">B20*0.07</f>
        <v>5.1100000000000003</v>
      </c>
      <c r="C73" s="161">
        <f t="shared" si="36"/>
        <v>12.950000000000001</v>
      </c>
      <c r="D73" s="161">
        <f t="shared" si="36"/>
        <v>0.14000000000000001</v>
      </c>
      <c r="E73" s="161">
        <f t="shared" si="36"/>
        <v>0.35000000000000003</v>
      </c>
      <c r="F73" s="160"/>
      <c r="G73" s="160"/>
      <c r="H73" s="160"/>
      <c r="I73" s="160">
        <f t="shared" ref="I73:L73" si="37">I20*0.07</f>
        <v>3.6400000000000006</v>
      </c>
      <c r="J73" s="160">
        <f t="shared" si="37"/>
        <v>13.860000000000001</v>
      </c>
      <c r="K73" s="160">
        <f t="shared" si="37"/>
        <v>7.0000000000000007E-2</v>
      </c>
      <c r="L73" s="160">
        <f t="shared" si="37"/>
        <v>0.14000000000000001</v>
      </c>
      <c r="M73" s="160"/>
      <c r="N73" s="160"/>
      <c r="O73" s="160"/>
      <c r="P73" s="160">
        <f t="shared" ref="P73:S73" si="38">P20*0.07</f>
        <v>7.7000000000000011</v>
      </c>
      <c r="Q73" s="160">
        <f t="shared" si="38"/>
        <v>17.5</v>
      </c>
      <c r="R73" s="160">
        <f t="shared" si="38"/>
        <v>7.0000000000000007E-2</v>
      </c>
      <c r="S73" s="160">
        <f t="shared" si="38"/>
        <v>0</v>
      </c>
      <c r="T73" s="4"/>
      <c r="U73" s="4"/>
    </row>
    <row r="74" spans="1:21" x14ac:dyDescent="0.2">
      <c r="A74" s="4"/>
      <c r="B74" s="161">
        <f t="shared" ref="B74:E74" si="39">B21*0.07</f>
        <v>4.62</v>
      </c>
      <c r="C74" s="161">
        <f t="shared" si="39"/>
        <v>13.580000000000002</v>
      </c>
      <c r="D74" s="161">
        <f t="shared" si="39"/>
        <v>0.28000000000000003</v>
      </c>
      <c r="E74" s="161">
        <f t="shared" si="39"/>
        <v>0.49000000000000005</v>
      </c>
      <c r="F74" s="160"/>
      <c r="G74" s="160"/>
      <c r="H74" s="160"/>
      <c r="I74" s="160">
        <f t="shared" ref="I74:L74" si="40">I21*0.07</f>
        <v>4.83</v>
      </c>
      <c r="J74" s="160">
        <f t="shared" si="40"/>
        <v>15.120000000000001</v>
      </c>
      <c r="K74" s="160">
        <f t="shared" si="40"/>
        <v>0.14000000000000001</v>
      </c>
      <c r="L74" s="160">
        <f t="shared" si="40"/>
        <v>0.49000000000000005</v>
      </c>
      <c r="M74" s="160"/>
      <c r="N74" s="160"/>
      <c r="O74" s="160"/>
      <c r="P74" s="160">
        <f t="shared" ref="P74:S74" si="41">P21*0.07</f>
        <v>6.370000000000001</v>
      </c>
      <c r="Q74" s="160">
        <f t="shared" si="41"/>
        <v>16.520000000000003</v>
      </c>
      <c r="R74" s="160">
        <f t="shared" si="41"/>
        <v>7.0000000000000007E-2</v>
      </c>
      <c r="S74" s="160">
        <f t="shared" si="41"/>
        <v>7.0000000000000007E-2</v>
      </c>
      <c r="T74" s="4"/>
      <c r="U74" s="4"/>
    </row>
    <row r="75" spans="1:21" x14ac:dyDescent="0.2">
      <c r="A75" s="4"/>
      <c r="B75" s="161">
        <f t="shared" ref="B75:E75" si="42">B22*0.07</f>
        <v>6.7200000000000006</v>
      </c>
      <c r="C75" s="161">
        <f t="shared" si="42"/>
        <v>16.87</v>
      </c>
      <c r="D75" s="161">
        <f t="shared" si="42"/>
        <v>7.0000000000000007E-2</v>
      </c>
      <c r="E75" s="161">
        <f t="shared" si="42"/>
        <v>0.56000000000000005</v>
      </c>
      <c r="F75" s="160"/>
      <c r="G75" s="160"/>
      <c r="H75" s="160"/>
      <c r="I75" s="160">
        <f t="shared" ref="I75:L75" si="43">I22*0.07</f>
        <v>4.2700000000000005</v>
      </c>
      <c r="J75" s="160">
        <f t="shared" si="43"/>
        <v>15.400000000000002</v>
      </c>
      <c r="K75" s="160">
        <f t="shared" si="43"/>
        <v>7.0000000000000007E-2</v>
      </c>
      <c r="L75" s="160">
        <f t="shared" si="43"/>
        <v>0.21000000000000002</v>
      </c>
      <c r="M75" s="160"/>
      <c r="N75" s="160"/>
      <c r="O75" s="160"/>
      <c r="P75" s="160"/>
      <c r="Q75" s="160"/>
      <c r="R75" s="160"/>
      <c r="S75" s="160"/>
      <c r="T75" s="4"/>
      <c r="U75" s="4"/>
    </row>
    <row r="76" spans="1:21" x14ac:dyDescent="0.2">
      <c r="A76" s="4"/>
      <c r="B76" s="161"/>
      <c r="C76" s="161"/>
      <c r="D76" s="161"/>
      <c r="E76" s="161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4"/>
      <c r="U76" s="4"/>
    </row>
    <row r="77" spans="1:21" x14ac:dyDescent="0.2">
      <c r="A77" s="4"/>
      <c r="B77" s="161"/>
      <c r="C77" s="161"/>
      <c r="D77" s="161"/>
      <c r="E77" s="161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4"/>
      <c r="U77" s="4"/>
    </row>
    <row r="78" spans="1:21" x14ac:dyDescent="0.2">
      <c r="A78" s="4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4"/>
      <c r="U78" s="4"/>
    </row>
    <row r="79" spans="1:21" x14ac:dyDescent="0.2">
      <c r="A79" s="4"/>
      <c r="B79" s="163" t="s">
        <v>151</v>
      </c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4"/>
      <c r="U79" s="4"/>
    </row>
    <row r="80" spans="1:21" x14ac:dyDescent="0.2">
      <c r="A80" s="4"/>
      <c r="B80" s="160" t="s">
        <v>52</v>
      </c>
      <c r="C80" s="160" t="s">
        <v>0</v>
      </c>
      <c r="D80" s="160" t="s">
        <v>2</v>
      </c>
      <c r="E80" s="160" t="s">
        <v>3</v>
      </c>
      <c r="F80" s="160"/>
      <c r="G80" s="160"/>
      <c r="H80" s="160"/>
      <c r="I80" s="160" t="s">
        <v>52</v>
      </c>
      <c r="J80" s="160" t="s">
        <v>0</v>
      </c>
      <c r="K80" s="160" t="s">
        <v>2</v>
      </c>
      <c r="L80" s="160" t="s">
        <v>3</v>
      </c>
      <c r="M80" s="160"/>
      <c r="N80" s="160"/>
      <c r="O80" s="160"/>
      <c r="P80" s="160" t="s">
        <v>52</v>
      </c>
      <c r="Q80" s="160" t="s">
        <v>0</v>
      </c>
      <c r="R80" s="160" t="s">
        <v>2</v>
      </c>
      <c r="S80" s="160" t="s">
        <v>3</v>
      </c>
      <c r="T80" s="4"/>
      <c r="U80" s="4"/>
    </row>
    <row r="81" spans="1:21" x14ac:dyDescent="0.2">
      <c r="A81" s="4"/>
      <c r="B81" s="161">
        <f t="shared" ref="B81:E93" si="44">B10-B63</f>
        <v>61.38</v>
      </c>
      <c r="C81" s="161">
        <f t="shared" si="44"/>
        <v>195.3</v>
      </c>
      <c r="D81" s="161">
        <f t="shared" si="44"/>
        <v>0</v>
      </c>
      <c r="E81" s="161">
        <f t="shared" si="44"/>
        <v>1.8599999999999999</v>
      </c>
      <c r="F81" s="160"/>
      <c r="G81" s="160"/>
      <c r="H81" s="160"/>
      <c r="I81" s="160">
        <f t="shared" ref="I81:L93" si="45">I10-I63</f>
        <v>78.12</v>
      </c>
      <c r="J81" s="160">
        <f t="shared" si="45"/>
        <v>185.07</v>
      </c>
      <c r="K81" s="160">
        <f t="shared" si="45"/>
        <v>0.92999999999999994</v>
      </c>
      <c r="L81" s="160">
        <f t="shared" si="45"/>
        <v>3.7199999999999998</v>
      </c>
      <c r="M81" s="160"/>
      <c r="N81" s="160"/>
      <c r="O81" s="160"/>
      <c r="P81" s="160">
        <f t="shared" ref="P81:S92" si="46">P10-P63</f>
        <v>53.01</v>
      </c>
      <c r="Q81" s="160">
        <f t="shared" si="46"/>
        <v>195.3</v>
      </c>
      <c r="R81" s="160">
        <f t="shared" si="46"/>
        <v>0.92999999999999994</v>
      </c>
      <c r="S81" s="160">
        <f t="shared" si="46"/>
        <v>4.6500000000000004</v>
      </c>
      <c r="T81" s="4"/>
      <c r="U81" s="4"/>
    </row>
    <row r="82" spans="1:21" x14ac:dyDescent="0.2">
      <c r="A82" s="4"/>
      <c r="B82" s="161">
        <f t="shared" si="44"/>
        <v>75.33</v>
      </c>
      <c r="C82" s="161">
        <f t="shared" si="44"/>
        <v>213.9</v>
      </c>
      <c r="D82" s="161">
        <f t="shared" si="44"/>
        <v>0.92999999999999994</v>
      </c>
      <c r="E82" s="161">
        <f t="shared" si="44"/>
        <v>3.7199999999999998</v>
      </c>
      <c r="F82" s="160"/>
      <c r="G82" s="160"/>
      <c r="H82" s="160"/>
      <c r="I82" s="160">
        <f t="shared" si="45"/>
        <v>69.75</v>
      </c>
      <c r="J82" s="160">
        <f t="shared" si="45"/>
        <v>210.18</v>
      </c>
      <c r="K82" s="160">
        <f t="shared" si="45"/>
        <v>0</v>
      </c>
      <c r="L82" s="160">
        <f t="shared" si="45"/>
        <v>3.7199999999999998</v>
      </c>
      <c r="M82" s="160"/>
      <c r="N82" s="160"/>
      <c r="O82" s="160"/>
      <c r="P82" s="160">
        <f t="shared" si="46"/>
        <v>61.38</v>
      </c>
      <c r="Q82" s="160">
        <f t="shared" si="46"/>
        <v>221.34</v>
      </c>
      <c r="R82" s="160">
        <f t="shared" si="46"/>
        <v>1.8599999999999999</v>
      </c>
      <c r="S82" s="160">
        <f t="shared" si="46"/>
        <v>7.4399999999999995</v>
      </c>
      <c r="T82" s="4"/>
      <c r="U82" s="4"/>
    </row>
    <row r="83" spans="1:21" x14ac:dyDescent="0.2">
      <c r="B83" s="161">
        <f t="shared" si="44"/>
        <v>73.47</v>
      </c>
      <c r="C83" s="161">
        <f t="shared" si="44"/>
        <v>208.32</v>
      </c>
      <c r="D83" s="161">
        <f t="shared" si="44"/>
        <v>1.8599999999999999</v>
      </c>
      <c r="E83" s="161">
        <f t="shared" si="44"/>
        <v>7.4399999999999995</v>
      </c>
      <c r="F83" s="160"/>
      <c r="G83" s="162"/>
      <c r="H83" s="162"/>
      <c r="I83" s="160">
        <f t="shared" si="45"/>
        <v>86.49</v>
      </c>
      <c r="J83" s="160">
        <f t="shared" si="45"/>
        <v>234.36</v>
      </c>
      <c r="K83" s="160">
        <f t="shared" si="45"/>
        <v>1.8599999999999999</v>
      </c>
      <c r="L83" s="160">
        <f t="shared" si="45"/>
        <v>6.51</v>
      </c>
      <c r="M83" s="162"/>
      <c r="N83" s="162"/>
      <c r="O83" s="162"/>
      <c r="P83" s="160">
        <f t="shared" si="46"/>
        <v>63.24</v>
      </c>
      <c r="Q83" s="160">
        <f t="shared" si="46"/>
        <v>209.25</v>
      </c>
      <c r="R83" s="160">
        <f t="shared" si="46"/>
        <v>0</v>
      </c>
      <c r="S83" s="160">
        <f t="shared" si="46"/>
        <v>0.92999999999999994</v>
      </c>
    </row>
    <row r="84" spans="1:21" x14ac:dyDescent="0.2">
      <c r="B84" s="161">
        <f t="shared" si="44"/>
        <v>46.5</v>
      </c>
      <c r="C84" s="161">
        <f t="shared" si="44"/>
        <v>183.21</v>
      </c>
      <c r="D84" s="161">
        <f t="shared" si="44"/>
        <v>0.92999999999999994</v>
      </c>
      <c r="E84" s="161">
        <f t="shared" si="44"/>
        <v>4.6500000000000004</v>
      </c>
      <c r="F84" s="160"/>
      <c r="G84" s="162"/>
      <c r="H84" s="162"/>
      <c r="I84" s="160">
        <f t="shared" si="45"/>
        <v>59.519999999999996</v>
      </c>
      <c r="J84" s="160">
        <f t="shared" si="45"/>
        <v>214.82999999999998</v>
      </c>
      <c r="K84" s="160">
        <f t="shared" si="45"/>
        <v>0.92999999999999994</v>
      </c>
      <c r="L84" s="160">
        <f t="shared" si="45"/>
        <v>2.79</v>
      </c>
      <c r="M84" s="162"/>
      <c r="N84" s="162"/>
      <c r="O84" s="162"/>
      <c r="P84" s="160">
        <f t="shared" si="46"/>
        <v>66.03</v>
      </c>
      <c r="Q84" s="160">
        <f t="shared" si="46"/>
        <v>239.94</v>
      </c>
      <c r="R84" s="160">
        <f t="shared" si="46"/>
        <v>1.8599999999999999</v>
      </c>
      <c r="S84" s="160">
        <f t="shared" si="46"/>
        <v>1.8599999999999999</v>
      </c>
    </row>
    <row r="85" spans="1:21" x14ac:dyDescent="0.2">
      <c r="B85" s="161">
        <f t="shared" si="44"/>
        <v>41.85</v>
      </c>
      <c r="C85" s="161">
        <f t="shared" si="44"/>
        <v>172.05</v>
      </c>
      <c r="D85" s="161">
        <f t="shared" si="44"/>
        <v>0.92999999999999994</v>
      </c>
      <c r="E85" s="161">
        <f t="shared" si="44"/>
        <v>10.23</v>
      </c>
      <c r="F85" s="160"/>
      <c r="G85" s="162"/>
      <c r="H85" s="162"/>
      <c r="I85" s="160">
        <f t="shared" si="45"/>
        <v>57.66</v>
      </c>
      <c r="J85" s="160">
        <f t="shared" si="45"/>
        <v>199.95</v>
      </c>
      <c r="K85" s="160">
        <f t="shared" si="45"/>
        <v>1.8599999999999999</v>
      </c>
      <c r="L85" s="160">
        <f t="shared" si="45"/>
        <v>1.8599999999999999</v>
      </c>
      <c r="M85" s="162"/>
      <c r="N85" s="162"/>
      <c r="O85" s="162"/>
      <c r="P85" s="160">
        <f t="shared" si="46"/>
        <v>52.08</v>
      </c>
      <c r="Q85" s="160">
        <f t="shared" si="46"/>
        <v>239.94</v>
      </c>
      <c r="R85" s="160">
        <f t="shared" si="46"/>
        <v>0.92999999999999994</v>
      </c>
      <c r="S85" s="160">
        <f t="shared" si="46"/>
        <v>7.4399999999999995</v>
      </c>
    </row>
    <row r="86" spans="1:21" x14ac:dyDescent="0.2">
      <c r="B86" s="161">
        <f t="shared" si="44"/>
        <v>39.06</v>
      </c>
      <c r="C86" s="161">
        <f t="shared" si="44"/>
        <v>178.56</v>
      </c>
      <c r="D86" s="161">
        <f t="shared" si="44"/>
        <v>0.92999999999999994</v>
      </c>
      <c r="E86" s="161">
        <f t="shared" si="44"/>
        <v>4.6500000000000004</v>
      </c>
      <c r="F86" s="160"/>
      <c r="G86" s="162"/>
      <c r="H86" s="162"/>
      <c r="I86" s="160">
        <f t="shared" si="45"/>
        <v>56.73</v>
      </c>
      <c r="J86" s="160">
        <f t="shared" si="45"/>
        <v>195.3</v>
      </c>
      <c r="K86" s="160">
        <f t="shared" si="45"/>
        <v>0.92999999999999994</v>
      </c>
      <c r="L86" s="160">
        <f t="shared" si="45"/>
        <v>0.92999999999999994</v>
      </c>
      <c r="M86" s="162"/>
      <c r="N86" s="162"/>
      <c r="O86" s="162"/>
      <c r="P86" s="160">
        <f t="shared" si="46"/>
        <v>58.59</v>
      </c>
      <c r="Q86" s="160">
        <f t="shared" si="46"/>
        <v>240.87</v>
      </c>
      <c r="R86" s="160">
        <f t="shared" si="46"/>
        <v>0.92999999999999994</v>
      </c>
      <c r="S86" s="160">
        <f t="shared" si="46"/>
        <v>0</v>
      </c>
    </row>
    <row r="87" spans="1:21" x14ac:dyDescent="0.2">
      <c r="B87" s="161">
        <f t="shared" si="44"/>
        <v>53.01</v>
      </c>
      <c r="C87" s="161">
        <f t="shared" si="44"/>
        <v>175.77</v>
      </c>
      <c r="D87" s="161">
        <f t="shared" si="44"/>
        <v>2.79</v>
      </c>
      <c r="E87" s="161">
        <f t="shared" si="44"/>
        <v>2.79</v>
      </c>
      <c r="F87" s="160"/>
      <c r="G87" s="162"/>
      <c r="H87" s="162"/>
      <c r="I87" s="160">
        <f t="shared" si="45"/>
        <v>53.94</v>
      </c>
      <c r="J87" s="160">
        <f t="shared" si="45"/>
        <v>184.14</v>
      </c>
      <c r="K87" s="160">
        <f t="shared" si="45"/>
        <v>0.92999999999999994</v>
      </c>
      <c r="L87" s="160">
        <f t="shared" si="45"/>
        <v>1.8599999999999999</v>
      </c>
      <c r="M87" s="162"/>
      <c r="N87" s="162"/>
      <c r="O87" s="162"/>
      <c r="P87" s="160">
        <f t="shared" si="46"/>
        <v>65.099999999999994</v>
      </c>
      <c r="Q87" s="160">
        <f t="shared" si="46"/>
        <v>227.85</v>
      </c>
      <c r="R87" s="160">
        <f t="shared" si="46"/>
        <v>0.92999999999999994</v>
      </c>
      <c r="S87" s="160">
        <f t="shared" si="46"/>
        <v>1.8599999999999999</v>
      </c>
    </row>
    <row r="88" spans="1:21" x14ac:dyDescent="0.2">
      <c r="B88" s="161">
        <f t="shared" si="44"/>
        <v>55.8</v>
      </c>
      <c r="C88" s="161">
        <f t="shared" si="44"/>
        <v>185.07</v>
      </c>
      <c r="D88" s="161">
        <f t="shared" si="44"/>
        <v>2.79</v>
      </c>
      <c r="E88" s="161">
        <f t="shared" si="44"/>
        <v>5.58</v>
      </c>
      <c r="F88" s="160"/>
      <c r="G88" s="162"/>
      <c r="H88" s="162"/>
      <c r="I88" s="160">
        <f t="shared" si="45"/>
        <v>49.29</v>
      </c>
      <c r="J88" s="160">
        <f t="shared" si="45"/>
        <v>168.32999999999998</v>
      </c>
      <c r="K88" s="160">
        <f t="shared" si="45"/>
        <v>0.92999999999999994</v>
      </c>
      <c r="L88" s="160">
        <f t="shared" si="45"/>
        <v>2.79</v>
      </c>
      <c r="M88" s="162"/>
      <c r="N88" s="162"/>
      <c r="O88" s="162"/>
      <c r="P88" s="160">
        <f t="shared" si="46"/>
        <v>72.539999999999992</v>
      </c>
      <c r="Q88" s="160">
        <f t="shared" si="46"/>
        <v>231.57</v>
      </c>
      <c r="R88" s="160">
        <f t="shared" si="46"/>
        <v>1.8599999999999999</v>
      </c>
      <c r="S88" s="160">
        <f t="shared" si="46"/>
        <v>3.7199999999999998</v>
      </c>
    </row>
    <row r="89" spans="1:21" x14ac:dyDescent="0.2">
      <c r="B89" s="161">
        <f t="shared" si="44"/>
        <v>54.87</v>
      </c>
      <c r="C89" s="161">
        <f t="shared" si="44"/>
        <v>182.28</v>
      </c>
      <c r="D89" s="161">
        <f t="shared" si="44"/>
        <v>0.92999999999999994</v>
      </c>
      <c r="E89" s="161">
        <f t="shared" si="44"/>
        <v>2.79</v>
      </c>
      <c r="F89" s="160"/>
      <c r="G89" s="162"/>
      <c r="H89" s="162"/>
      <c r="I89" s="160">
        <f t="shared" si="45"/>
        <v>53.01</v>
      </c>
      <c r="J89" s="160">
        <f t="shared" si="45"/>
        <v>200.88</v>
      </c>
      <c r="K89" s="160">
        <f t="shared" si="45"/>
        <v>0.92999999999999994</v>
      </c>
      <c r="L89" s="160">
        <f t="shared" si="45"/>
        <v>1.8599999999999999</v>
      </c>
      <c r="M89" s="162"/>
      <c r="N89" s="162"/>
      <c r="O89" s="162"/>
      <c r="P89" s="160">
        <f t="shared" si="46"/>
        <v>76.260000000000005</v>
      </c>
      <c r="Q89" s="160">
        <f t="shared" si="46"/>
        <v>249.24</v>
      </c>
      <c r="R89" s="160">
        <f t="shared" si="46"/>
        <v>0.92999999999999994</v>
      </c>
      <c r="S89" s="160">
        <f t="shared" si="46"/>
        <v>3.7199999999999998</v>
      </c>
    </row>
    <row r="90" spans="1:21" x14ac:dyDescent="0.2">
      <c r="B90" s="161">
        <f t="shared" si="44"/>
        <v>73.47</v>
      </c>
      <c r="C90" s="161">
        <f t="shared" si="44"/>
        <v>191.57999999999998</v>
      </c>
      <c r="D90" s="161">
        <f t="shared" si="44"/>
        <v>0.92999999999999994</v>
      </c>
      <c r="E90" s="161">
        <f t="shared" si="44"/>
        <v>1.8599999999999999</v>
      </c>
      <c r="F90" s="160"/>
      <c r="G90" s="162"/>
      <c r="H90" s="162"/>
      <c r="I90" s="160">
        <f t="shared" si="45"/>
        <v>60.45</v>
      </c>
      <c r="J90" s="160">
        <f t="shared" si="45"/>
        <v>179.49</v>
      </c>
      <c r="K90" s="160">
        <f t="shared" si="45"/>
        <v>0.92999999999999994</v>
      </c>
      <c r="L90" s="160">
        <f t="shared" si="45"/>
        <v>1.8599999999999999</v>
      </c>
      <c r="M90" s="162"/>
      <c r="N90" s="162"/>
      <c r="O90" s="162"/>
      <c r="P90" s="160">
        <f t="shared" si="46"/>
        <v>107.88</v>
      </c>
      <c r="Q90" s="160">
        <f t="shared" si="46"/>
        <v>250.17</v>
      </c>
      <c r="R90" s="160">
        <f t="shared" si="46"/>
        <v>0</v>
      </c>
      <c r="S90" s="160">
        <f t="shared" si="46"/>
        <v>0</v>
      </c>
    </row>
    <row r="91" spans="1:21" x14ac:dyDescent="0.2">
      <c r="B91" s="161">
        <f t="shared" si="44"/>
        <v>67.89</v>
      </c>
      <c r="C91" s="161">
        <f t="shared" si="44"/>
        <v>172.05</v>
      </c>
      <c r="D91" s="161">
        <f t="shared" si="44"/>
        <v>1.8599999999999999</v>
      </c>
      <c r="E91" s="161">
        <f t="shared" si="44"/>
        <v>4.6500000000000004</v>
      </c>
      <c r="F91" s="160"/>
      <c r="G91" s="162"/>
      <c r="H91" s="162"/>
      <c r="I91" s="160">
        <f t="shared" si="45"/>
        <v>48.36</v>
      </c>
      <c r="J91" s="160">
        <f t="shared" si="45"/>
        <v>184.14</v>
      </c>
      <c r="K91" s="160">
        <f t="shared" si="45"/>
        <v>0.92999999999999994</v>
      </c>
      <c r="L91" s="160">
        <f t="shared" si="45"/>
        <v>1.8599999999999999</v>
      </c>
      <c r="M91" s="162"/>
      <c r="N91" s="162"/>
      <c r="O91" s="162"/>
      <c r="P91" s="160">
        <f t="shared" si="46"/>
        <v>102.3</v>
      </c>
      <c r="Q91" s="160">
        <f t="shared" si="46"/>
        <v>232.5</v>
      </c>
      <c r="R91" s="160">
        <f t="shared" si="46"/>
        <v>0.92999999999999994</v>
      </c>
      <c r="S91" s="160">
        <f t="shared" si="46"/>
        <v>0</v>
      </c>
    </row>
    <row r="92" spans="1:21" x14ac:dyDescent="0.2">
      <c r="B92" s="161">
        <f t="shared" si="44"/>
        <v>61.38</v>
      </c>
      <c r="C92" s="161">
        <f t="shared" si="44"/>
        <v>180.42</v>
      </c>
      <c r="D92" s="161">
        <f t="shared" si="44"/>
        <v>3.7199999999999998</v>
      </c>
      <c r="E92" s="161">
        <f t="shared" si="44"/>
        <v>6.51</v>
      </c>
      <c r="F92" s="160"/>
      <c r="G92" s="162"/>
      <c r="H92" s="162"/>
      <c r="I92" s="160">
        <f t="shared" si="45"/>
        <v>64.17</v>
      </c>
      <c r="J92" s="160">
        <f t="shared" si="45"/>
        <v>200.88</v>
      </c>
      <c r="K92" s="160">
        <f t="shared" si="45"/>
        <v>1.8599999999999999</v>
      </c>
      <c r="L92" s="160">
        <f t="shared" si="45"/>
        <v>6.51</v>
      </c>
      <c r="M92" s="162"/>
      <c r="N92" s="162"/>
      <c r="O92" s="162"/>
      <c r="P92" s="160">
        <f t="shared" si="46"/>
        <v>84.63</v>
      </c>
      <c r="Q92" s="160">
        <f t="shared" si="46"/>
        <v>219.48</v>
      </c>
      <c r="R92" s="160">
        <f t="shared" si="46"/>
        <v>0.92999999999999994</v>
      </c>
      <c r="S92" s="160">
        <f t="shared" si="46"/>
        <v>0.92999999999999994</v>
      </c>
    </row>
    <row r="93" spans="1:21" x14ac:dyDescent="0.2">
      <c r="B93" s="161">
        <f t="shared" si="44"/>
        <v>89.28</v>
      </c>
      <c r="C93" s="161">
        <f t="shared" si="44"/>
        <v>224.13</v>
      </c>
      <c r="D93" s="161">
        <f t="shared" si="44"/>
        <v>0.92999999999999994</v>
      </c>
      <c r="E93" s="161">
        <f t="shared" si="44"/>
        <v>7.4399999999999995</v>
      </c>
      <c r="F93" s="162"/>
      <c r="G93" s="162"/>
      <c r="H93" s="162"/>
      <c r="I93" s="160">
        <f t="shared" si="45"/>
        <v>56.73</v>
      </c>
      <c r="J93" s="160">
        <f t="shared" si="45"/>
        <v>204.6</v>
      </c>
      <c r="K93" s="160">
        <f t="shared" si="45"/>
        <v>0.92999999999999994</v>
      </c>
      <c r="L93" s="160">
        <f t="shared" si="45"/>
        <v>2.79</v>
      </c>
      <c r="M93" s="162"/>
      <c r="N93" s="162"/>
      <c r="O93" s="162"/>
      <c r="P93" s="160"/>
      <c r="Q93" s="160"/>
      <c r="R93" s="160"/>
      <c r="S93" s="160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5" t="s">
        <v>61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2" t="s">
        <v>54</v>
      </c>
      <c r="B5" s="182"/>
      <c r="C5" s="182"/>
      <c r="D5" s="26"/>
      <c r="E5" s="187" t="str">
        <f>'G-1'!E4:H4</f>
        <v>DE OBRA</v>
      </c>
      <c r="F5" s="187"/>
      <c r="G5" s="187"/>
      <c r="H5" s="18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7" t="str">
        <f>'G-1'!D5:H5</f>
        <v>CALLE 70 X CARRERA 41</v>
      </c>
      <c r="E6" s="187"/>
      <c r="F6" s="187"/>
      <c r="G6" s="187"/>
      <c r="H6" s="187"/>
      <c r="I6" s="183" t="s">
        <v>53</v>
      </c>
      <c r="J6" s="183"/>
      <c r="K6" s="183"/>
      <c r="L6" s="188">
        <f>'G-1'!L5:N5</f>
        <v>1371</v>
      </c>
      <c r="M6" s="188"/>
      <c r="N6" s="188"/>
      <c r="O6" s="12"/>
      <c r="P6" s="183" t="s">
        <v>58</v>
      </c>
      <c r="Q6" s="183"/>
      <c r="R6" s="183"/>
      <c r="S6" s="222">
        <f>'G-1'!S6:U6</f>
        <v>42738</v>
      </c>
      <c r="T6" s="222"/>
      <c r="U6" s="222"/>
    </row>
    <row r="7" spans="1:28" ht="7.5" customHeight="1" x14ac:dyDescent="0.2">
      <c r="A7" s="13"/>
      <c r="B7" s="11"/>
      <c r="C7" s="11"/>
      <c r="D7" s="11"/>
      <c r="E7" s="195"/>
      <c r="F7" s="195"/>
      <c r="G7" s="195"/>
      <c r="H7" s="195"/>
      <c r="I7" s="195"/>
      <c r="J7" s="195"/>
      <c r="K7" s="19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15" t="s">
        <v>52</v>
      </c>
      <c r="C9" s="15" t="s">
        <v>0</v>
      </c>
      <c r="D9" s="15" t="s">
        <v>2</v>
      </c>
      <c r="E9" s="16" t="s">
        <v>3</v>
      </c>
      <c r="F9" s="191"/>
      <c r="G9" s="191"/>
      <c r="H9" s="191"/>
      <c r="I9" s="17" t="s">
        <v>52</v>
      </c>
      <c r="J9" s="17" t="s">
        <v>0</v>
      </c>
      <c r="K9" s="15" t="s">
        <v>2</v>
      </c>
      <c r="L9" s="16" t="s">
        <v>3</v>
      </c>
      <c r="M9" s="191"/>
      <c r="N9" s="191"/>
      <c r="O9" s="191"/>
      <c r="P9" s="17" t="s">
        <v>52</v>
      </c>
      <c r="Q9" s="17" t="s">
        <v>0</v>
      </c>
      <c r="R9" s="15" t="s">
        <v>2</v>
      </c>
      <c r="S9" s="16" t="s">
        <v>3</v>
      </c>
      <c r="T9" s="191"/>
      <c r="U9" s="191"/>
    </row>
    <row r="10" spans="1:28" ht="24" customHeight="1" x14ac:dyDescent="0.2">
      <c r="A10" s="18" t="s">
        <v>11</v>
      </c>
      <c r="B10" s="46">
        <f>'G-1'!B10+'G-3'!B10</f>
        <v>180</v>
      </c>
      <c r="C10" s="46">
        <f>'G-1'!C10+'G-3'!C10</f>
        <v>349</v>
      </c>
      <c r="D10" s="46">
        <f>'G-1'!D10+'G-3'!D10</f>
        <v>11</v>
      </c>
      <c r="E10" s="46">
        <f>'G-1'!E10+'G-3'!E10</f>
        <v>3</v>
      </c>
      <c r="F10" s="6">
        <f t="shared" ref="F10:F22" si="0">B10*0.5+C10*1+D10*2+E10*2.5</f>
        <v>468.5</v>
      </c>
      <c r="G10" s="2"/>
      <c r="H10" s="19" t="s">
        <v>4</v>
      </c>
      <c r="I10" s="46">
        <f>'G-1'!I10+'G-3'!I10</f>
        <v>171</v>
      </c>
      <c r="J10" s="46">
        <f>'G-1'!J10+'G-3'!J10</f>
        <v>335</v>
      </c>
      <c r="K10" s="46">
        <f>'G-1'!K10+'G-3'!K10</f>
        <v>11</v>
      </c>
      <c r="L10" s="46">
        <f>'G-1'!L10+'G-3'!L10</f>
        <v>9</v>
      </c>
      <c r="M10" s="6">
        <f t="shared" ref="M10:M22" si="1">I10*0.5+J10*1+K10*2+L10*2.5</f>
        <v>465</v>
      </c>
      <c r="N10" s="9">
        <f>F20+F21+F22+M10</f>
        <v>1908</v>
      </c>
      <c r="O10" s="19" t="s">
        <v>43</v>
      </c>
      <c r="P10" s="46">
        <f>'G-1'!P10+'G-3'!P10</f>
        <v>153</v>
      </c>
      <c r="Q10" s="46">
        <f>'G-1'!Q10+'G-3'!Q10</f>
        <v>359</v>
      </c>
      <c r="R10" s="46">
        <f>'G-1'!R10+'G-3'!R10</f>
        <v>12</v>
      </c>
      <c r="S10" s="46">
        <f>'G-1'!S10+'G-3'!S10</f>
        <v>7</v>
      </c>
      <c r="T10" s="6">
        <f t="shared" ref="T10:T21" si="2">P10*0.5+Q10*1+R10*2+S10*2.5</f>
        <v>477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171</v>
      </c>
      <c r="C11" s="46">
        <f>'G-1'!C11+'G-3'!C11</f>
        <v>361</v>
      </c>
      <c r="D11" s="46">
        <f>'G-1'!D11+'G-3'!D11</f>
        <v>10</v>
      </c>
      <c r="E11" s="46">
        <f>'G-1'!E11+'G-3'!E11</f>
        <v>6</v>
      </c>
      <c r="F11" s="6">
        <f t="shared" si="0"/>
        <v>481.5</v>
      </c>
      <c r="G11" s="2"/>
      <c r="H11" s="19" t="s">
        <v>5</v>
      </c>
      <c r="I11" s="46">
        <f>'G-1'!I11+'G-3'!I11</f>
        <v>174</v>
      </c>
      <c r="J11" s="46">
        <f>'G-1'!J11+'G-3'!J11</f>
        <v>368</v>
      </c>
      <c r="K11" s="46">
        <f>'G-1'!K11+'G-3'!K11</f>
        <v>7</v>
      </c>
      <c r="L11" s="46">
        <f>'G-1'!L11+'G-3'!L11</f>
        <v>7</v>
      </c>
      <c r="M11" s="6">
        <f t="shared" si="1"/>
        <v>486.5</v>
      </c>
      <c r="N11" s="9">
        <f>F21+F22+M10+M11</f>
        <v>1969.5</v>
      </c>
      <c r="O11" s="19" t="s">
        <v>44</v>
      </c>
      <c r="P11" s="46">
        <f>'G-1'!P11+'G-3'!P11</f>
        <v>149</v>
      </c>
      <c r="Q11" s="46">
        <f>'G-1'!Q11+'G-3'!Q11</f>
        <v>372</v>
      </c>
      <c r="R11" s="46">
        <f>'G-1'!R11+'G-3'!R11</f>
        <v>11</v>
      </c>
      <c r="S11" s="46">
        <f>'G-1'!S11+'G-3'!S11</f>
        <v>9</v>
      </c>
      <c r="T11" s="6">
        <f t="shared" si="2"/>
        <v>491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183</v>
      </c>
      <c r="C12" s="46">
        <f>'G-1'!C12+'G-3'!C12</f>
        <v>365</v>
      </c>
      <c r="D12" s="46">
        <f>'G-1'!D12+'G-3'!D12</f>
        <v>17</v>
      </c>
      <c r="E12" s="46">
        <f>'G-1'!E12+'G-3'!E12</f>
        <v>12</v>
      </c>
      <c r="F12" s="6">
        <f t="shared" si="0"/>
        <v>520.5</v>
      </c>
      <c r="G12" s="2"/>
      <c r="H12" s="19" t="s">
        <v>6</v>
      </c>
      <c r="I12" s="46">
        <f>'G-1'!I12+'G-3'!I12</f>
        <v>185</v>
      </c>
      <c r="J12" s="46">
        <f>'G-1'!J12+'G-3'!J12</f>
        <v>427</v>
      </c>
      <c r="K12" s="46">
        <f>'G-1'!K12+'G-3'!K12</f>
        <v>10</v>
      </c>
      <c r="L12" s="46">
        <f>'G-1'!L12+'G-3'!L12</f>
        <v>8</v>
      </c>
      <c r="M12" s="6">
        <f t="shared" si="1"/>
        <v>559.5</v>
      </c>
      <c r="N12" s="2">
        <f>F22+M10+M11+M12</f>
        <v>2064.5</v>
      </c>
      <c r="O12" s="19" t="s">
        <v>32</v>
      </c>
      <c r="P12" s="46">
        <f>'G-1'!P12+'G-3'!P12</f>
        <v>145</v>
      </c>
      <c r="Q12" s="46">
        <f>'G-1'!Q12+'G-3'!Q12</f>
        <v>363</v>
      </c>
      <c r="R12" s="46">
        <f>'G-1'!R12+'G-3'!R12</f>
        <v>7</v>
      </c>
      <c r="S12" s="46">
        <f>'G-1'!S12+'G-3'!S12</f>
        <v>2</v>
      </c>
      <c r="T12" s="6">
        <f t="shared" si="2"/>
        <v>454.5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126</v>
      </c>
      <c r="C13" s="46">
        <f>'G-1'!C13+'G-3'!C13</f>
        <v>312</v>
      </c>
      <c r="D13" s="46">
        <f>'G-1'!D13+'G-3'!D13</f>
        <v>9</v>
      </c>
      <c r="E13" s="46">
        <f>'G-1'!E13+'G-3'!E13</f>
        <v>8</v>
      </c>
      <c r="F13" s="6">
        <f t="shared" si="0"/>
        <v>413</v>
      </c>
      <c r="G13" s="2">
        <f t="shared" ref="G13:G19" si="3">F10+F11+F12+F13</f>
        <v>1883.5</v>
      </c>
      <c r="H13" s="19" t="s">
        <v>7</v>
      </c>
      <c r="I13" s="46">
        <f>'G-1'!I13+'G-3'!I13</f>
        <v>151</v>
      </c>
      <c r="J13" s="46">
        <f>'G-1'!J13+'G-3'!J13</f>
        <v>389</v>
      </c>
      <c r="K13" s="46">
        <f>'G-1'!K13+'G-3'!K13</f>
        <v>11</v>
      </c>
      <c r="L13" s="46">
        <f>'G-1'!L13+'G-3'!L13</f>
        <v>4</v>
      </c>
      <c r="M13" s="6">
        <f t="shared" si="1"/>
        <v>496.5</v>
      </c>
      <c r="N13" s="2">
        <f t="shared" ref="N13:N18" si="4">M10+M11+M12+M13</f>
        <v>2007.5</v>
      </c>
      <c r="O13" s="19" t="s">
        <v>33</v>
      </c>
      <c r="P13" s="46">
        <f>'G-1'!P13+'G-3'!P13</f>
        <v>158</v>
      </c>
      <c r="Q13" s="46">
        <f>'G-1'!Q13+'G-3'!Q13</f>
        <v>402</v>
      </c>
      <c r="R13" s="46">
        <f>'G-1'!R13+'G-3'!R13</f>
        <v>10</v>
      </c>
      <c r="S13" s="46">
        <f>'G-1'!S13+'G-3'!S13</f>
        <v>3</v>
      </c>
      <c r="T13" s="6">
        <f t="shared" si="2"/>
        <v>508.5</v>
      </c>
      <c r="U13" s="2">
        <f t="shared" ref="U13:U21" si="5">T10+T11+T12+T13</f>
        <v>1931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119</v>
      </c>
      <c r="C14" s="46">
        <f>'G-1'!C14+'G-3'!C14</f>
        <v>303</v>
      </c>
      <c r="D14" s="46">
        <f>'G-1'!D14+'G-3'!D14</f>
        <v>11</v>
      </c>
      <c r="E14" s="46">
        <f>'G-1'!E14+'G-3'!E14</f>
        <v>14</v>
      </c>
      <c r="F14" s="6">
        <f t="shared" si="0"/>
        <v>419.5</v>
      </c>
      <c r="G14" s="2">
        <f t="shared" si="3"/>
        <v>1834.5</v>
      </c>
      <c r="H14" s="19" t="s">
        <v>9</v>
      </c>
      <c r="I14" s="46">
        <f>'G-1'!I14+'G-3'!I14</f>
        <v>143</v>
      </c>
      <c r="J14" s="46">
        <f>'G-1'!J14+'G-3'!J14</f>
        <v>364</v>
      </c>
      <c r="K14" s="46">
        <f>'G-1'!K14+'G-3'!K14</f>
        <v>11</v>
      </c>
      <c r="L14" s="46">
        <f>'G-1'!L14+'G-3'!L14</f>
        <v>4</v>
      </c>
      <c r="M14" s="6">
        <f t="shared" si="1"/>
        <v>467.5</v>
      </c>
      <c r="N14" s="2">
        <f t="shared" si="4"/>
        <v>2010</v>
      </c>
      <c r="O14" s="19" t="s">
        <v>29</v>
      </c>
      <c r="P14" s="46">
        <f>'G-1'!P14+'G-3'!P14</f>
        <v>153</v>
      </c>
      <c r="Q14" s="46">
        <f>'G-1'!Q14+'G-3'!Q14</f>
        <v>408</v>
      </c>
      <c r="R14" s="46">
        <f>'G-1'!R14+'G-3'!R14</f>
        <v>8</v>
      </c>
      <c r="S14" s="46">
        <f>'G-1'!S14+'G-3'!S14</f>
        <v>11</v>
      </c>
      <c r="T14" s="6">
        <f t="shared" si="2"/>
        <v>528</v>
      </c>
      <c r="U14" s="2">
        <f t="shared" si="5"/>
        <v>1982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125</v>
      </c>
      <c r="C15" s="46">
        <f>'G-1'!C15+'G-3'!C15</f>
        <v>318</v>
      </c>
      <c r="D15" s="46">
        <f>'G-1'!D15+'G-3'!D15</f>
        <v>14</v>
      </c>
      <c r="E15" s="46">
        <f>'G-1'!E15+'G-3'!E15</f>
        <v>6</v>
      </c>
      <c r="F15" s="6">
        <f t="shared" si="0"/>
        <v>423.5</v>
      </c>
      <c r="G15" s="2">
        <f t="shared" si="3"/>
        <v>1776.5</v>
      </c>
      <c r="H15" s="19" t="s">
        <v>12</v>
      </c>
      <c r="I15" s="46">
        <f>'G-1'!I15+'G-3'!I15</f>
        <v>137</v>
      </c>
      <c r="J15" s="46">
        <f>'G-1'!J15+'G-3'!J15</f>
        <v>350</v>
      </c>
      <c r="K15" s="46">
        <f>'G-1'!K15+'G-3'!K15</f>
        <v>8</v>
      </c>
      <c r="L15" s="46">
        <f>'G-1'!L15+'G-3'!L15</f>
        <v>2</v>
      </c>
      <c r="M15" s="6">
        <f t="shared" si="1"/>
        <v>439.5</v>
      </c>
      <c r="N15" s="2">
        <f t="shared" si="4"/>
        <v>1963</v>
      </c>
      <c r="O15" s="18" t="s">
        <v>30</v>
      </c>
      <c r="P15" s="46">
        <f>'G-1'!P15+'G-3'!P15</f>
        <v>164</v>
      </c>
      <c r="Q15" s="46">
        <f>'G-1'!Q15+'G-3'!Q15</f>
        <v>411</v>
      </c>
      <c r="R15" s="46">
        <f>'G-1'!R15+'G-3'!R15</f>
        <v>11</v>
      </c>
      <c r="S15" s="46">
        <f>'G-1'!S15+'G-3'!S15</f>
        <v>0</v>
      </c>
      <c r="T15" s="6">
        <f t="shared" si="2"/>
        <v>515</v>
      </c>
      <c r="U15" s="2">
        <f t="shared" si="5"/>
        <v>2006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126</v>
      </c>
      <c r="C16" s="46">
        <f>'G-1'!C16+'G-3'!C16</f>
        <v>296</v>
      </c>
      <c r="D16" s="46">
        <f>'G-1'!D16+'G-3'!D16</f>
        <v>14</v>
      </c>
      <c r="E16" s="46">
        <f>'G-1'!E16+'G-3'!E16</f>
        <v>6</v>
      </c>
      <c r="F16" s="6">
        <f t="shared" si="0"/>
        <v>402</v>
      </c>
      <c r="G16" s="2">
        <f t="shared" si="3"/>
        <v>1658</v>
      </c>
      <c r="H16" s="19" t="s">
        <v>15</v>
      </c>
      <c r="I16" s="46">
        <f>'G-1'!I16+'G-3'!I16</f>
        <v>114</v>
      </c>
      <c r="J16" s="46">
        <f>'G-1'!J16+'G-3'!J16</f>
        <v>328</v>
      </c>
      <c r="K16" s="46">
        <f>'G-1'!K16+'G-3'!K16</f>
        <v>9</v>
      </c>
      <c r="L16" s="46">
        <f>'G-1'!L16+'G-3'!L16</f>
        <v>3</v>
      </c>
      <c r="M16" s="6">
        <f t="shared" si="1"/>
        <v>410.5</v>
      </c>
      <c r="N16" s="2">
        <f t="shared" si="4"/>
        <v>1814</v>
      </c>
      <c r="O16" s="19" t="s">
        <v>8</v>
      </c>
      <c r="P16" s="46">
        <f>'G-1'!P16+'G-3'!P16</f>
        <v>194</v>
      </c>
      <c r="Q16" s="46">
        <f>'G-1'!Q16+'G-3'!Q16</f>
        <v>414</v>
      </c>
      <c r="R16" s="46">
        <f>'G-1'!R16+'G-3'!R16</f>
        <v>14</v>
      </c>
      <c r="S16" s="46">
        <f>'G-1'!S16+'G-3'!S16</f>
        <v>3</v>
      </c>
      <c r="T16" s="6">
        <f t="shared" si="2"/>
        <v>546.5</v>
      </c>
      <c r="U16" s="2">
        <f t="shared" si="5"/>
        <v>2098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124</v>
      </c>
      <c r="C17" s="46">
        <f>'G-1'!C17+'G-3'!C17</f>
        <v>327</v>
      </c>
      <c r="D17" s="46">
        <f>'G-1'!D17+'G-3'!D17</f>
        <v>13</v>
      </c>
      <c r="E17" s="46">
        <f>'G-1'!E17+'G-3'!E17</f>
        <v>9</v>
      </c>
      <c r="F17" s="6">
        <f t="shared" si="0"/>
        <v>437.5</v>
      </c>
      <c r="G17" s="2">
        <f t="shared" si="3"/>
        <v>1682.5</v>
      </c>
      <c r="H17" s="19" t="s">
        <v>18</v>
      </c>
      <c r="I17" s="46">
        <f>'G-1'!I17+'G-3'!I17</f>
        <v>112</v>
      </c>
      <c r="J17" s="46">
        <f>'G-1'!J17+'G-3'!J17</f>
        <v>300</v>
      </c>
      <c r="K17" s="46">
        <f>'G-1'!K17+'G-3'!K17</f>
        <v>11</v>
      </c>
      <c r="L17" s="46">
        <f>'G-1'!L17+'G-3'!L17</f>
        <v>5</v>
      </c>
      <c r="M17" s="6">
        <f t="shared" si="1"/>
        <v>390.5</v>
      </c>
      <c r="N17" s="2">
        <f t="shared" si="4"/>
        <v>1708</v>
      </c>
      <c r="O17" s="19" t="s">
        <v>10</v>
      </c>
      <c r="P17" s="46">
        <f>'G-1'!P17+'G-3'!P17</f>
        <v>194</v>
      </c>
      <c r="Q17" s="46">
        <f>'G-1'!Q17+'G-3'!Q17</f>
        <v>403</v>
      </c>
      <c r="R17" s="46">
        <f>'G-1'!R17+'G-3'!R17</f>
        <v>12</v>
      </c>
      <c r="S17" s="46">
        <f>'G-1'!S17+'G-3'!S17</f>
        <v>4</v>
      </c>
      <c r="T17" s="6">
        <f t="shared" si="2"/>
        <v>534</v>
      </c>
      <c r="U17" s="2">
        <f t="shared" si="5"/>
        <v>2123.5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117</v>
      </c>
      <c r="C18" s="46">
        <f>'G-1'!C18+'G-3'!C18</f>
        <v>340</v>
      </c>
      <c r="D18" s="46">
        <f>'G-1'!D18+'G-3'!D18</f>
        <v>18</v>
      </c>
      <c r="E18" s="46">
        <f>'G-1'!E18+'G-3'!E18</f>
        <v>4</v>
      </c>
      <c r="F18" s="6">
        <f t="shared" si="0"/>
        <v>444.5</v>
      </c>
      <c r="G18" s="2">
        <f t="shared" si="3"/>
        <v>1707.5</v>
      </c>
      <c r="H18" s="19" t="s">
        <v>20</v>
      </c>
      <c r="I18" s="46">
        <f>'G-1'!I18+'G-3'!I18</f>
        <v>126</v>
      </c>
      <c r="J18" s="46">
        <f>'G-1'!J18+'G-3'!J18</f>
        <v>340</v>
      </c>
      <c r="K18" s="46">
        <f>'G-1'!K18+'G-3'!K18</f>
        <v>15</v>
      </c>
      <c r="L18" s="46">
        <f>'G-1'!L18+'G-3'!L18</f>
        <v>3</v>
      </c>
      <c r="M18" s="6">
        <f t="shared" si="1"/>
        <v>440.5</v>
      </c>
      <c r="N18" s="2">
        <f t="shared" si="4"/>
        <v>1681</v>
      </c>
      <c r="O18" s="19" t="s">
        <v>13</v>
      </c>
      <c r="P18" s="46">
        <f>'G-1'!P18+'G-3'!P18</f>
        <v>232</v>
      </c>
      <c r="Q18" s="46">
        <f>'G-1'!Q18+'G-3'!Q18</f>
        <v>445</v>
      </c>
      <c r="R18" s="46">
        <f>'G-1'!R18+'G-3'!R18</f>
        <v>9</v>
      </c>
      <c r="S18" s="46">
        <f>'G-1'!S18+'G-3'!S18</f>
        <v>5</v>
      </c>
      <c r="T18" s="6">
        <f t="shared" si="2"/>
        <v>591.5</v>
      </c>
      <c r="U18" s="2">
        <f t="shared" si="5"/>
        <v>2187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135</v>
      </c>
      <c r="C19" s="47">
        <f>'G-1'!C19+'G-3'!C19</f>
        <v>345</v>
      </c>
      <c r="D19" s="47">
        <f>'G-1'!D19+'G-3'!D19</f>
        <v>16</v>
      </c>
      <c r="E19" s="47">
        <f>'G-1'!E19+'G-3'!E19</f>
        <v>4</v>
      </c>
      <c r="F19" s="7">
        <f t="shared" si="0"/>
        <v>454.5</v>
      </c>
      <c r="G19" s="3">
        <f t="shared" si="3"/>
        <v>1738.5</v>
      </c>
      <c r="H19" s="20" t="s">
        <v>22</v>
      </c>
      <c r="I19" s="46">
        <f>'G-1'!I19+'G-3'!I19</f>
        <v>115</v>
      </c>
      <c r="J19" s="46">
        <f>'G-1'!J19+'G-3'!J19</f>
        <v>310</v>
      </c>
      <c r="K19" s="46">
        <f>'G-1'!K19+'G-3'!K19</f>
        <v>12</v>
      </c>
      <c r="L19" s="46">
        <f>'G-1'!L19+'G-3'!L19</f>
        <v>4</v>
      </c>
      <c r="M19" s="6">
        <f t="shared" si="1"/>
        <v>401.5</v>
      </c>
      <c r="N19" s="2">
        <f>M16+M17+M18+M19</f>
        <v>1643</v>
      </c>
      <c r="O19" s="19" t="s">
        <v>16</v>
      </c>
      <c r="P19" s="46">
        <f>'G-1'!P19+'G-3'!P19</f>
        <v>297</v>
      </c>
      <c r="Q19" s="46">
        <f>'G-1'!Q19+'G-3'!Q19</f>
        <v>456</v>
      </c>
      <c r="R19" s="46">
        <f>'G-1'!R19+'G-3'!R19</f>
        <v>8</v>
      </c>
      <c r="S19" s="46">
        <f>'G-1'!S19+'G-3'!S19</f>
        <v>0</v>
      </c>
      <c r="T19" s="6">
        <f t="shared" si="2"/>
        <v>620.5</v>
      </c>
      <c r="U19" s="2">
        <f t="shared" si="5"/>
        <v>2292.5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144</v>
      </c>
      <c r="C20" s="45">
        <f>'G-1'!C20+'G-3'!C20</f>
        <v>319</v>
      </c>
      <c r="D20" s="45">
        <f>'G-1'!D20+'G-3'!D20</f>
        <v>7</v>
      </c>
      <c r="E20" s="45">
        <f>'G-1'!E20+'G-3'!E20</f>
        <v>8</v>
      </c>
      <c r="F20" s="8">
        <f t="shared" si="0"/>
        <v>425</v>
      </c>
      <c r="G20" s="35"/>
      <c r="H20" s="19" t="s">
        <v>24</v>
      </c>
      <c r="I20" s="46">
        <f>'G-1'!I20+'G-3'!I20</f>
        <v>98</v>
      </c>
      <c r="J20" s="46">
        <f>'G-1'!J20+'G-3'!J20</f>
        <v>321</v>
      </c>
      <c r="K20" s="46">
        <f>'G-1'!K20+'G-3'!K20</f>
        <v>9</v>
      </c>
      <c r="L20" s="46">
        <f>'G-1'!L20+'G-3'!L20</f>
        <v>6</v>
      </c>
      <c r="M20" s="8">
        <f t="shared" si="1"/>
        <v>403</v>
      </c>
      <c r="N20" s="2">
        <f>M17+M18+M19+M20</f>
        <v>1635.5</v>
      </c>
      <c r="O20" s="19" t="s">
        <v>45</v>
      </c>
      <c r="P20" s="46">
        <f>'G-1'!P20+'G-3'!P20</f>
        <v>284</v>
      </c>
      <c r="Q20" s="46">
        <f>'G-1'!Q20+'G-3'!Q20</f>
        <v>429</v>
      </c>
      <c r="R20" s="46">
        <f>'G-1'!R20+'G-3'!R20</f>
        <v>12</v>
      </c>
      <c r="S20" s="46">
        <f>'G-1'!S20+'G-3'!S20</f>
        <v>1</v>
      </c>
      <c r="T20" s="8">
        <f t="shared" si="2"/>
        <v>597.5</v>
      </c>
      <c r="U20" s="2">
        <f t="shared" si="5"/>
        <v>2343.5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143</v>
      </c>
      <c r="C21" s="45">
        <f>'G-1'!C21+'G-3'!C21</f>
        <v>343</v>
      </c>
      <c r="D21" s="45">
        <f>'G-1'!D21+'G-3'!D21</f>
        <v>10</v>
      </c>
      <c r="E21" s="45">
        <f>'G-1'!E21+'G-3'!E21</f>
        <v>12</v>
      </c>
      <c r="F21" s="6">
        <f t="shared" si="0"/>
        <v>464.5</v>
      </c>
      <c r="G21" s="36"/>
      <c r="H21" s="20" t="s">
        <v>25</v>
      </c>
      <c r="I21" s="46">
        <f>'G-1'!I21+'G-3'!I21</f>
        <v>123</v>
      </c>
      <c r="J21" s="46">
        <f>'G-1'!J21+'G-3'!J21</f>
        <v>323</v>
      </c>
      <c r="K21" s="46">
        <f>'G-1'!K21+'G-3'!K21</f>
        <v>12</v>
      </c>
      <c r="L21" s="46">
        <f>'G-1'!L21+'G-3'!L21</f>
        <v>9</v>
      </c>
      <c r="M21" s="6">
        <f t="shared" si="1"/>
        <v>431</v>
      </c>
      <c r="N21" s="2">
        <f>M18+M19+M20+M21</f>
        <v>1676</v>
      </c>
      <c r="O21" s="21" t="s">
        <v>46</v>
      </c>
      <c r="P21" s="47">
        <f>'G-1'!P21+'G-3'!P21</f>
        <v>253</v>
      </c>
      <c r="Q21" s="47">
        <f>'G-1'!Q21+'G-3'!Q21</f>
        <v>400</v>
      </c>
      <c r="R21" s="47">
        <f>'G-1'!R21+'G-3'!R21</f>
        <v>10</v>
      </c>
      <c r="S21" s="47">
        <f>'G-1'!S21+'G-3'!S21</f>
        <v>3</v>
      </c>
      <c r="T21" s="7">
        <f t="shared" si="2"/>
        <v>554</v>
      </c>
      <c r="U21" s="3">
        <f t="shared" si="5"/>
        <v>2363.5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172</v>
      </c>
      <c r="C22" s="45">
        <f>'G-1'!C22+'G-3'!C22</f>
        <v>411</v>
      </c>
      <c r="D22" s="45">
        <f>'G-1'!D22+'G-3'!D22</f>
        <v>12</v>
      </c>
      <c r="E22" s="45">
        <f>'G-1'!E22+'G-3'!E22</f>
        <v>13</v>
      </c>
      <c r="F22" s="6">
        <f t="shared" si="0"/>
        <v>553.5</v>
      </c>
      <c r="G22" s="2"/>
      <c r="H22" s="21" t="s">
        <v>26</v>
      </c>
      <c r="I22" s="46">
        <f>'G-1'!I22+'G-3'!I22</f>
        <v>135</v>
      </c>
      <c r="J22" s="46">
        <f>'G-1'!J22+'G-3'!J22</f>
        <v>326</v>
      </c>
      <c r="K22" s="46">
        <f>'G-1'!K22+'G-3'!K22</f>
        <v>9</v>
      </c>
      <c r="L22" s="46">
        <f>'G-1'!L22+'G-3'!L22</f>
        <v>7</v>
      </c>
      <c r="M22" s="6">
        <f t="shared" si="1"/>
        <v>429</v>
      </c>
      <c r="N22" s="3">
        <f>M19+M20+M21+M22</f>
        <v>1664.5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72" t="s">
        <v>47</v>
      </c>
      <c r="B23" s="173"/>
      <c r="C23" s="178" t="s">
        <v>50</v>
      </c>
      <c r="D23" s="179"/>
      <c r="E23" s="179"/>
      <c r="F23" s="180"/>
      <c r="G23" s="84">
        <f>MAX(G13:G19)</f>
        <v>1883.5</v>
      </c>
      <c r="H23" s="176" t="s">
        <v>48</v>
      </c>
      <c r="I23" s="177"/>
      <c r="J23" s="169" t="s">
        <v>50</v>
      </c>
      <c r="K23" s="170"/>
      <c r="L23" s="170"/>
      <c r="M23" s="171"/>
      <c r="N23" s="85">
        <f>MAX(N10:N22)</f>
        <v>2064.5</v>
      </c>
      <c r="O23" s="172" t="s">
        <v>49</v>
      </c>
      <c r="P23" s="173"/>
      <c r="Q23" s="178" t="s">
        <v>50</v>
      </c>
      <c r="R23" s="179"/>
      <c r="S23" s="179"/>
      <c r="T23" s="180"/>
      <c r="U23" s="84">
        <f>MAX(U13:U21)</f>
        <v>2363.5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4"/>
      <c r="B24" s="175"/>
      <c r="C24" s="82" t="s">
        <v>72</v>
      </c>
      <c r="D24" s="86"/>
      <c r="E24" s="86"/>
      <c r="F24" s="87" t="s">
        <v>64</v>
      </c>
      <c r="G24" s="88"/>
      <c r="H24" s="174"/>
      <c r="I24" s="175"/>
      <c r="J24" s="82" t="s">
        <v>72</v>
      </c>
      <c r="K24" s="86"/>
      <c r="L24" s="86"/>
      <c r="M24" s="87" t="s">
        <v>74</v>
      </c>
      <c r="N24" s="88"/>
      <c r="O24" s="174"/>
      <c r="P24" s="175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1" t="s">
        <v>51</v>
      </c>
      <c r="B26" s="181"/>
      <c r="C26" s="181"/>
      <c r="D26" s="181"/>
      <c r="E26" s="18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3" t="s">
        <v>110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4" t="s">
        <v>111</v>
      </c>
      <c r="B4" s="224"/>
      <c r="C4" s="225" t="s">
        <v>60</v>
      </c>
      <c r="D4" s="225"/>
      <c r="E4" s="225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26" t="str">
        <f>'G-1'!D5</f>
        <v>CALLE 70 X CARRERA 41</v>
      </c>
      <c r="D5" s="226"/>
      <c r="E5" s="226"/>
      <c r="F5" s="111"/>
      <c r="G5" s="112"/>
      <c r="H5" s="103" t="s">
        <v>53</v>
      </c>
      <c r="I5" s="227">
        <f>'G-1'!L5</f>
        <v>1371</v>
      </c>
      <c r="J5" s="227"/>
    </row>
    <row r="6" spans="1:10" x14ac:dyDescent="0.2">
      <c r="A6" s="183" t="s">
        <v>112</v>
      </c>
      <c r="B6" s="183"/>
      <c r="C6" s="228" t="s">
        <v>155</v>
      </c>
      <c r="D6" s="228"/>
      <c r="E6" s="228"/>
      <c r="F6" s="111"/>
      <c r="G6" s="112"/>
      <c r="H6" s="103" t="s">
        <v>58</v>
      </c>
      <c r="I6" s="229">
        <f>'G-1'!S6</f>
        <v>42738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113</v>
      </c>
      <c r="B8" s="233" t="s">
        <v>114</v>
      </c>
      <c r="C8" s="231" t="s">
        <v>115</v>
      </c>
      <c r="D8" s="233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5" t="s">
        <v>121</v>
      </c>
      <c r="J8" s="237" t="s">
        <v>122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39" t="s">
        <v>123</v>
      </c>
      <c r="B10" s="242">
        <v>2</v>
      </c>
      <c r="C10" s="122"/>
      <c r="D10" s="123" t="s">
        <v>124</v>
      </c>
      <c r="E10" s="75">
        <v>105</v>
      </c>
      <c r="F10" s="75">
        <v>223</v>
      </c>
      <c r="G10" s="75">
        <v>8</v>
      </c>
      <c r="H10" s="75">
        <v>6</v>
      </c>
      <c r="I10" s="75">
        <f>E10*0.5+F10+G10*2+H10*2.5</f>
        <v>306.5</v>
      </c>
      <c r="J10" s="124">
        <f>IF(I10=0,"0,00",I10/SUM(I10:I12)*100)</f>
        <v>25.383022774327124</v>
      </c>
    </row>
    <row r="11" spans="1:10" x14ac:dyDescent="0.2">
      <c r="A11" s="240"/>
      <c r="B11" s="243"/>
      <c r="C11" s="122" t="s">
        <v>125</v>
      </c>
      <c r="D11" s="125" t="s">
        <v>126</v>
      </c>
      <c r="E11" s="126">
        <v>436</v>
      </c>
      <c r="F11" s="126">
        <v>547</v>
      </c>
      <c r="G11" s="126">
        <v>58</v>
      </c>
      <c r="H11" s="126">
        <v>8</v>
      </c>
      <c r="I11" s="126">
        <f t="shared" ref="I11:I37" si="0">E11*0.5+F11+G11*2+H11*2.5</f>
        <v>901</v>
      </c>
      <c r="J11" s="127">
        <f>IF(I11=0,"0,00",I11/SUM(I10:I12)*100)</f>
        <v>74.616977225672869</v>
      </c>
    </row>
    <row r="12" spans="1:10" x14ac:dyDescent="0.2">
      <c r="A12" s="240"/>
      <c r="B12" s="243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0"/>
      <c r="B13" s="243"/>
      <c r="C13" s="132"/>
      <c r="D13" s="123" t="s">
        <v>124</v>
      </c>
      <c r="E13" s="75">
        <v>157</v>
      </c>
      <c r="F13" s="75">
        <v>323</v>
      </c>
      <c r="G13" s="75">
        <v>10</v>
      </c>
      <c r="H13" s="75">
        <v>11</v>
      </c>
      <c r="I13" s="75">
        <f t="shared" si="0"/>
        <v>449</v>
      </c>
      <c r="J13" s="124">
        <f>IF(I13=0,"0,00",I13/SUM(I13:I15)*100)</f>
        <v>25.767575322812053</v>
      </c>
    </row>
    <row r="14" spans="1:10" x14ac:dyDescent="0.2">
      <c r="A14" s="240"/>
      <c r="B14" s="243"/>
      <c r="C14" s="122" t="s">
        <v>128</v>
      </c>
      <c r="D14" s="125" t="s">
        <v>126</v>
      </c>
      <c r="E14" s="126">
        <v>513</v>
      </c>
      <c r="F14" s="126">
        <v>890</v>
      </c>
      <c r="G14" s="126">
        <v>56</v>
      </c>
      <c r="H14" s="126">
        <v>14</v>
      </c>
      <c r="I14" s="126">
        <f t="shared" si="0"/>
        <v>1293.5</v>
      </c>
      <c r="J14" s="127">
        <f>IF(I14=0,"0,00",I14/SUM(I13:I15)*100)</f>
        <v>74.23242467718795</v>
      </c>
    </row>
    <row r="15" spans="1:10" x14ac:dyDescent="0.2">
      <c r="A15" s="240"/>
      <c r="B15" s="243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0"/>
      <c r="B16" s="243"/>
      <c r="C16" s="132"/>
      <c r="D16" s="123" t="s">
        <v>124</v>
      </c>
      <c r="E16" s="75">
        <v>130</v>
      </c>
      <c r="F16" s="75">
        <v>226</v>
      </c>
      <c r="G16" s="75">
        <v>10</v>
      </c>
      <c r="H16" s="75">
        <v>3</v>
      </c>
      <c r="I16" s="75">
        <f t="shared" si="0"/>
        <v>318.5</v>
      </c>
      <c r="J16" s="124">
        <f>IF(I16=0,"0,00",I16/SUM(I16:I18)*100)</f>
        <v>25.247720967102655</v>
      </c>
    </row>
    <row r="17" spans="1:10" x14ac:dyDescent="0.2">
      <c r="A17" s="240"/>
      <c r="B17" s="243"/>
      <c r="C17" s="122" t="s">
        <v>129</v>
      </c>
      <c r="D17" s="125" t="s">
        <v>126</v>
      </c>
      <c r="E17" s="126">
        <v>411</v>
      </c>
      <c r="F17" s="126">
        <v>641</v>
      </c>
      <c r="G17" s="126">
        <v>42</v>
      </c>
      <c r="H17" s="126">
        <v>5</v>
      </c>
      <c r="I17" s="126">
        <f t="shared" si="0"/>
        <v>943</v>
      </c>
      <c r="J17" s="127">
        <f>IF(I17=0,"0,00",I17/SUM(I16:I18)*100)</f>
        <v>74.752279032897334</v>
      </c>
    </row>
    <row r="18" spans="1:10" x14ac:dyDescent="0.2">
      <c r="A18" s="241"/>
      <c r="B18" s="244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9" t="s">
        <v>130</v>
      </c>
      <c r="B19" s="242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0"/>
      <c r="B20" s="243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40"/>
      <c r="B21" s="243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40"/>
      <c r="B22" s="243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0"/>
      <c r="B23" s="243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40"/>
      <c r="B24" s="243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40"/>
      <c r="B25" s="243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0"/>
      <c r="B26" s="243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41"/>
      <c r="B27" s="244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9" t="s">
        <v>131</v>
      </c>
      <c r="B28" s="242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40"/>
      <c r="B29" s="243"/>
      <c r="C29" s="122" t="s">
        <v>125</v>
      </c>
      <c r="D29" s="125" t="s">
        <v>126</v>
      </c>
      <c r="E29" s="126">
        <v>357</v>
      </c>
      <c r="F29" s="126">
        <v>1112</v>
      </c>
      <c r="G29" s="126">
        <v>9</v>
      </c>
      <c r="H29" s="126">
        <v>23</v>
      </c>
      <c r="I29" s="126">
        <f t="shared" si="0"/>
        <v>1366</v>
      </c>
      <c r="J29" s="127">
        <f>IF(I29=0,"0,00",I29/SUM(I28:I30)*100)</f>
        <v>90.945406125166457</v>
      </c>
    </row>
    <row r="30" spans="1:10" x14ac:dyDescent="0.2">
      <c r="A30" s="240"/>
      <c r="B30" s="243"/>
      <c r="C30" s="128" t="s">
        <v>141</v>
      </c>
      <c r="D30" s="129" t="s">
        <v>127</v>
      </c>
      <c r="E30" s="74">
        <v>36</v>
      </c>
      <c r="F30" s="74">
        <v>106</v>
      </c>
      <c r="G30" s="74">
        <v>1</v>
      </c>
      <c r="H30" s="74">
        <v>4</v>
      </c>
      <c r="I30" s="130">
        <f t="shared" si="0"/>
        <v>136</v>
      </c>
      <c r="J30" s="131">
        <f>IF(I30=0,"0,00",I30/SUM(I28:I30)*100)</f>
        <v>9.0545938748335555</v>
      </c>
    </row>
    <row r="31" spans="1:10" x14ac:dyDescent="0.2">
      <c r="A31" s="240"/>
      <c r="B31" s="243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40"/>
      <c r="B32" s="243"/>
      <c r="C32" s="122" t="s">
        <v>128</v>
      </c>
      <c r="D32" s="125" t="s">
        <v>126</v>
      </c>
      <c r="E32" s="126">
        <v>321</v>
      </c>
      <c r="F32" s="126">
        <v>1139</v>
      </c>
      <c r="G32" s="126">
        <v>7</v>
      </c>
      <c r="H32" s="126">
        <v>18</v>
      </c>
      <c r="I32" s="126">
        <f t="shared" si="0"/>
        <v>1358.5</v>
      </c>
      <c r="J32" s="127">
        <f>IF(I32=0,"0,00",I32/SUM(I31:I33)*100)</f>
        <v>92.793715846994544</v>
      </c>
    </row>
    <row r="33" spans="1:10" x14ac:dyDescent="0.2">
      <c r="A33" s="240"/>
      <c r="B33" s="243"/>
      <c r="C33" s="128" t="s">
        <v>142</v>
      </c>
      <c r="D33" s="129" t="s">
        <v>127</v>
      </c>
      <c r="E33" s="74">
        <v>36</v>
      </c>
      <c r="F33" s="74">
        <v>85</v>
      </c>
      <c r="G33" s="74">
        <v>0</v>
      </c>
      <c r="H33" s="74">
        <v>1</v>
      </c>
      <c r="I33" s="130">
        <f t="shared" si="0"/>
        <v>105.5</v>
      </c>
      <c r="J33" s="131">
        <f>IF(I33=0,"0,00",I33/SUM(I31:I33)*100)</f>
        <v>7.2062841530054644</v>
      </c>
    </row>
    <row r="34" spans="1:10" x14ac:dyDescent="0.2">
      <c r="A34" s="240"/>
      <c r="B34" s="243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40"/>
      <c r="B35" s="243"/>
      <c r="C35" s="122" t="s">
        <v>129</v>
      </c>
      <c r="D35" s="125" t="s">
        <v>126</v>
      </c>
      <c r="E35" s="126">
        <v>481</v>
      </c>
      <c r="F35" s="126">
        <v>1097</v>
      </c>
      <c r="G35" s="126">
        <v>6</v>
      </c>
      <c r="H35" s="126">
        <v>11</v>
      </c>
      <c r="I35" s="126">
        <f t="shared" si="0"/>
        <v>1377</v>
      </c>
      <c r="J35" s="127">
        <f>IF(I35=0,"0,00",I35/SUM(I34:I36)*100)</f>
        <v>86.876971608832804</v>
      </c>
    </row>
    <row r="36" spans="1:10" x14ac:dyDescent="0.2">
      <c r="A36" s="241"/>
      <c r="B36" s="244"/>
      <c r="C36" s="133" t="s">
        <v>143</v>
      </c>
      <c r="D36" s="129" t="s">
        <v>127</v>
      </c>
      <c r="E36" s="74">
        <v>66</v>
      </c>
      <c r="F36" s="74">
        <v>175</v>
      </c>
      <c r="G36" s="74">
        <v>0</v>
      </c>
      <c r="H36" s="74">
        <v>0</v>
      </c>
      <c r="I36" s="130">
        <f t="shared" si="0"/>
        <v>208</v>
      </c>
      <c r="J36" s="131">
        <f>IF(I36=0,"0,00",I36/SUM(I34:I36)*100)</f>
        <v>13.123028391167194</v>
      </c>
    </row>
    <row r="37" spans="1:10" x14ac:dyDescent="0.2">
      <c r="A37" s="239" t="s">
        <v>132</v>
      </c>
      <c r="B37" s="242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0"/>
      <c r="B38" s="243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40"/>
      <c r="B39" s="243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40"/>
      <c r="B40" s="243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40"/>
      <c r="B41" s="243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40"/>
      <c r="B42" s="243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40"/>
      <c r="B43" s="243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40"/>
      <c r="B44" s="243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41"/>
      <c r="B45" s="244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2" width="5.5703125" customWidth="1"/>
    <col min="3" max="4" width="5.28515625" customWidth="1"/>
    <col min="5" max="5" width="5.140625" customWidth="1"/>
    <col min="6" max="7" width="5.85546875" customWidth="1"/>
    <col min="8" max="8" width="4.7109375" customWidth="1"/>
    <col min="9" max="9" width="5.42578125" customWidth="1"/>
    <col min="10" max="10" width="5" customWidth="1"/>
    <col min="11" max="11" width="5.28515625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93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94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95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96</v>
      </c>
      <c r="B8" s="247"/>
      <c r="C8" s="248" t="s">
        <v>97</v>
      </c>
      <c r="D8" s="248"/>
      <c r="E8" s="248"/>
      <c r="F8" s="248"/>
      <c r="G8" s="248"/>
      <c r="H8" s="248"/>
      <c r="I8" s="92"/>
      <c r="J8" s="92"/>
      <c r="K8" s="92"/>
      <c r="L8" s="247" t="s">
        <v>98</v>
      </c>
      <c r="M8" s="247"/>
      <c r="N8" s="247"/>
      <c r="O8" s="248" t="str">
        <f>'G-1'!D5</f>
        <v>CALLE 70 X CARRERA 41</v>
      </c>
      <c r="P8" s="248"/>
      <c r="Q8" s="248"/>
      <c r="R8" s="248"/>
      <c r="S8" s="248"/>
      <c r="T8" s="92"/>
      <c r="U8" s="92"/>
      <c r="V8" s="247" t="s">
        <v>99</v>
      </c>
      <c r="W8" s="247"/>
      <c r="X8" s="247"/>
      <c r="Y8" s="248">
        <f>'G-1'!L5</f>
        <v>1371</v>
      </c>
      <c r="Z8" s="248"/>
      <c r="AA8" s="248"/>
      <c r="AB8" s="92"/>
      <c r="AC8" s="92"/>
      <c r="AD8" s="92"/>
      <c r="AE8" s="92"/>
      <c r="AF8" s="92"/>
      <c r="AG8" s="92"/>
      <c r="AH8" s="247" t="s">
        <v>100</v>
      </c>
      <c r="AI8" s="247"/>
      <c r="AJ8" s="251">
        <f>'G-1'!S6</f>
        <v>42738</v>
      </c>
      <c r="AK8" s="251"/>
      <c r="AL8" s="251"/>
      <c r="AM8" s="25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134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2" t="s">
        <v>102</v>
      </c>
      <c r="U12" s="252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829</v>
      </c>
      <c r="AV12" s="97">
        <f t="shared" si="0"/>
        <v>791</v>
      </c>
      <c r="AW12" s="97">
        <f t="shared" si="0"/>
        <v>788</v>
      </c>
      <c r="AX12" s="97">
        <f t="shared" si="0"/>
        <v>726</v>
      </c>
      <c r="AY12" s="97">
        <f t="shared" si="0"/>
        <v>737</v>
      </c>
      <c r="AZ12" s="97">
        <f t="shared" si="0"/>
        <v>764</v>
      </c>
      <c r="BA12" s="97">
        <f t="shared" si="0"/>
        <v>770</v>
      </c>
      <c r="BB12" s="97"/>
      <c r="BC12" s="97"/>
      <c r="BD12" s="97"/>
      <c r="BE12" s="97">
        <f t="shared" ref="BE12:BQ12" si="1">P14</f>
        <v>853.5</v>
      </c>
      <c r="BF12" s="97">
        <f t="shared" si="1"/>
        <v>879.5</v>
      </c>
      <c r="BG12" s="97">
        <f t="shared" si="1"/>
        <v>907</v>
      </c>
      <c r="BH12" s="97">
        <f t="shared" si="1"/>
        <v>888.5</v>
      </c>
      <c r="BI12" s="97">
        <f t="shared" si="1"/>
        <v>889</v>
      </c>
      <c r="BJ12" s="97">
        <f t="shared" si="1"/>
        <v>870.5</v>
      </c>
      <c r="BK12" s="97">
        <f t="shared" si="1"/>
        <v>807.5</v>
      </c>
      <c r="BL12" s="97">
        <f t="shared" si="1"/>
        <v>757</v>
      </c>
      <c r="BM12" s="97">
        <f t="shared" si="1"/>
        <v>733.5</v>
      </c>
      <c r="BN12" s="97">
        <f t="shared" si="1"/>
        <v>708</v>
      </c>
      <c r="BO12" s="97">
        <f t="shared" si="1"/>
        <v>703.5</v>
      </c>
      <c r="BP12" s="97">
        <f t="shared" si="1"/>
        <v>689</v>
      </c>
      <c r="BQ12" s="97">
        <f t="shared" si="1"/>
        <v>669</v>
      </c>
      <c r="BR12" s="97"/>
      <c r="BS12" s="97"/>
      <c r="BT12" s="97"/>
      <c r="BU12" s="97">
        <f t="shared" ref="BU12:CC12" si="2">AG14</f>
        <v>819</v>
      </c>
      <c r="BV12" s="97">
        <f t="shared" si="2"/>
        <v>815</v>
      </c>
      <c r="BW12" s="97">
        <f t="shared" si="2"/>
        <v>841.5</v>
      </c>
      <c r="BX12" s="97">
        <f t="shared" si="2"/>
        <v>908</v>
      </c>
      <c r="BY12" s="97">
        <f t="shared" si="2"/>
        <v>934</v>
      </c>
      <c r="BZ12" s="97">
        <f t="shared" si="2"/>
        <v>984.5</v>
      </c>
      <c r="CA12" s="97">
        <f t="shared" si="2"/>
        <v>1055.5</v>
      </c>
      <c r="CB12" s="97">
        <f t="shared" si="2"/>
        <v>1086.5</v>
      </c>
      <c r="CC12" s="97">
        <f t="shared" si="2"/>
        <v>1122.5</v>
      </c>
    </row>
    <row r="13" spans="1:81" ht="16.5" customHeight="1" x14ac:dyDescent="0.2">
      <c r="A13" s="100" t="s">
        <v>103</v>
      </c>
      <c r="B13" s="148">
        <f>'G-1'!F10</f>
        <v>220.5</v>
      </c>
      <c r="C13" s="148">
        <f>'G-1'!F11</f>
        <v>199</v>
      </c>
      <c r="D13" s="148">
        <f>'G-1'!F12</f>
        <v>233</v>
      </c>
      <c r="E13" s="148">
        <f>'G-1'!F13</f>
        <v>176.5</v>
      </c>
      <c r="F13" s="148">
        <f>'G-1'!F14</f>
        <v>182.5</v>
      </c>
      <c r="G13" s="148">
        <f>'G-1'!F15</f>
        <v>196</v>
      </c>
      <c r="H13" s="148">
        <f>'G-1'!F16</f>
        <v>171</v>
      </c>
      <c r="I13" s="148">
        <f>'G-1'!F17</f>
        <v>187.5</v>
      </c>
      <c r="J13" s="148">
        <f>'G-1'!F18</f>
        <v>209.5</v>
      </c>
      <c r="K13" s="148">
        <f>'G-1'!F19</f>
        <v>202</v>
      </c>
      <c r="L13" s="149"/>
      <c r="M13" s="148">
        <f>'G-1'!F20</f>
        <v>187</v>
      </c>
      <c r="N13" s="148">
        <f>'G-1'!F21</f>
        <v>212</v>
      </c>
      <c r="O13" s="148">
        <f>'G-1'!F22</f>
        <v>242.5</v>
      </c>
      <c r="P13" s="148">
        <f>'G-1'!M10</f>
        <v>212</v>
      </c>
      <c r="Q13" s="148">
        <f>'G-1'!M11</f>
        <v>213</v>
      </c>
      <c r="R13" s="148">
        <f>'G-1'!M12</f>
        <v>239.5</v>
      </c>
      <c r="S13" s="148">
        <f>'G-1'!M13</f>
        <v>224</v>
      </c>
      <c r="T13" s="148">
        <f>'G-1'!M14</f>
        <v>212.5</v>
      </c>
      <c r="U13" s="148">
        <f>'G-1'!M15</f>
        <v>194.5</v>
      </c>
      <c r="V13" s="148">
        <f>'G-1'!M16</f>
        <v>176.5</v>
      </c>
      <c r="W13" s="148">
        <f>'G-1'!M17</f>
        <v>173.5</v>
      </c>
      <c r="X13" s="148">
        <f>'G-1'!M18</f>
        <v>189</v>
      </c>
      <c r="Y13" s="148">
        <f>'G-1'!M19</f>
        <v>169</v>
      </c>
      <c r="Z13" s="148">
        <f>'G-1'!M20</f>
        <v>172</v>
      </c>
      <c r="AA13" s="148">
        <f>'G-1'!M21</f>
        <v>159</v>
      </c>
      <c r="AB13" s="148">
        <f>'G-1'!M22</f>
        <v>169</v>
      </c>
      <c r="AC13" s="149"/>
      <c r="AD13" s="148">
        <f>'G-1'!T10</f>
        <v>224</v>
      </c>
      <c r="AE13" s="148">
        <f>'G-1'!T11</f>
        <v>196</v>
      </c>
      <c r="AF13" s="148">
        <f>'G-1'!T12</f>
        <v>193</v>
      </c>
      <c r="AG13" s="148">
        <f>'G-1'!T13</f>
        <v>206</v>
      </c>
      <c r="AH13" s="148">
        <f>'G-1'!T14</f>
        <v>220</v>
      </c>
      <c r="AI13" s="148">
        <f>'G-1'!T15</f>
        <v>222.5</v>
      </c>
      <c r="AJ13" s="148">
        <f>'G-1'!T16</f>
        <v>259.5</v>
      </c>
      <c r="AK13" s="148">
        <f>'G-1'!T17</f>
        <v>232</v>
      </c>
      <c r="AL13" s="148">
        <f>'G-1'!T18</f>
        <v>270.5</v>
      </c>
      <c r="AM13" s="148">
        <f>'G-1'!T19</f>
        <v>293.5</v>
      </c>
      <c r="AN13" s="148">
        <f>'G-1'!T20</f>
        <v>290.5</v>
      </c>
      <c r="AO13" s="148">
        <f>'G-1'!T21</f>
        <v>268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829</v>
      </c>
      <c r="F14" s="148">
        <f t="shared" ref="F14:K14" si="3">C13+D13+E13+F13</f>
        <v>791</v>
      </c>
      <c r="G14" s="148">
        <f t="shared" si="3"/>
        <v>788</v>
      </c>
      <c r="H14" s="148">
        <f t="shared" si="3"/>
        <v>726</v>
      </c>
      <c r="I14" s="148">
        <f t="shared" si="3"/>
        <v>737</v>
      </c>
      <c r="J14" s="148">
        <f t="shared" si="3"/>
        <v>764</v>
      </c>
      <c r="K14" s="148">
        <f t="shared" si="3"/>
        <v>770</v>
      </c>
      <c r="L14" s="149"/>
      <c r="M14" s="148"/>
      <c r="N14" s="148"/>
      <c r="O14" s="148"/>
      <c r="P14" s="148">
        <f>M13+N13+O13+P13</f>
        <v>853.5</v>
      </c>
      <c r="Q14" s="148">
        <f t="shared" ref="Q14:AB14" si="4">N13+O13+P13+Q13</f>
        <v>879.5</v>
      </c>
      <c r="R14" s="148">
        <f t="shared" si="4"/>
        <v>907</v>
      </c>
      <c r="S14" s="148">
        <f t="shared" si="4"/>
        <v>888.5</v>
      </c>
      <c r="T14" s="148">
        <f t="shared" si="4"/>
        <v>889</v>
      </c>
      <c r="U14" s="148">
        <f t="shared" si="4"/>
        <v>870.5</v>
      </c>
      <c r="V14" s="148">
        <f t="shared" si="4"/>
        <v>807.5</v>
      </c>
      <c r="W14" s="148">
        <f t="shared" si="4"/>
        <v>757</v>
      </c>
      <c r="X14" s="148">
        <f t="shared" si="4"/>
        <v>733.5</v>
      </c>
      <c r="Y14" s="148">
        <f t="shared" si="4"/>
        <v>708</v>
      </c>
      <c r="Z14" s="148">
        <f t="shared" si="4"/>
        <v>703.5</v>
      </c>
      <c r="AA14" s="148">
        <f t="shared" si="4"/>
        <v>689</v>
      </c>
      <c r="AB14" s="148">
        <f t="shared" si="4"/>
        <v>669</v>
      </c>
      <c r="AC14" s="149"/>
      <c r="AD14" s="148"/>
      <c r="AE14" s="148"/>
      <c r="AF14" s="148"/>
      <c r="AG14" s="148">
        <f>AD13+AE13+AF13+AG13</f>
        <v>819</v>
      </c>
      <c r="AH14" s="148">
        <f t="shared" ref="AH14:AO14" si="5">AE13+AF13+AG13+AH13</f>
        <v>815</v>
      </c>
      <c r="AI14" s="148">
        <f t="shared" si="5"/>
        <v>841.5</v>
      </c>
      <c r="AJ14" s="148">
        <f t="shared" si="5"/>
        <v>908</v>
      </c>
      <c r="AK14" s="148">
        <f t="shared" si="5"/>
        <v>934</v>
      </c>
      <c r="AL14" s="148">
        <f t="shared" si="5"/>
        <v>984.5</v>
      </c>
      <c r="AM14" s="148">
        <f t="shared" si="5"/>
        <v>1055.5</v>
      </c>
      <c r="AN14" s="148">
        <f t="shared" si="5"/>
        <v>1086.5</v>
      </c>
      <c r="AO14" s="148">
        <f t="shared" si="5"/>
        <v>1122.5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0.25383022774327124</v>
      </c>
      <c r="E15" s="151"/>
      <c r="F15" s="151" t="s">
        <v>107</v>
      </c>
      <c r="G15" s="152">
        <f>DIRECCIONALIDAD!J11/100</f>
        <v>0.74616977225672865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0.25767575322812053</v>
      </c>
      <c r="Q15" s="151"/>
      <c r="R15" s="151"/>
      <c r="S15" s="151"/>
      <c r="T15" s="151" t="s">
        <v>107</v>
      </c>
      <c r="U15" s="152">
        <f>DIRECCIONALIDAD!J14/100</f>
        <v>0.74232424677187947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0.25247720967102655</v>
      </c>
      <c r="AG15" s="151"/>
      <c r="AH15" s="151"/>
      <c r="AI15" s="151"/>
      <c r="AJ15" s="151" t="s">
        <v>107</v>
      </c>
      <c r="AK15" s="152">
        <f>DIRECCIONALIDAD!J17/100</f>
        <v>0.7475227903289734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4" t="s">
        <v>154</v>
      </c>
      <c r="B16" s="165">
        <f>MAX(B14:K14)</f>
        <v>829</v>
      </c>
      <c r="C16" s="151" t="s">
        <v>106</v>
      </c>
      <c r="D16" s="166">
        <f>+B16*D15</f>
        <v>210.42525879917187</v>
      </c>
      <c r="E16" s="151"/>
      <c r="F16" s="151" t="s">
        <v>107</v>
      </c>
      <c r="G16" s="166">
        <f>+B16*G15</f>
        <v>618.57474120082804</v>
      </c>
      <c r="H16" s="151"/>
      <c r="I16" s="151" t="s">
        <v>108</v>
      </c>
      <c r="J16" s="166">
        <f>+B16*J15</f>
        <v>0</v>
      </c>
      <c r="K16" s="153"/>
      <c r="L16" s="147"/>
      <c r="M16" s="165">
        <f>MAX(M14:AB14)</f>
        <v>907</v>
      </c>
      <c r="N16" s="151"/>
      <c r="O16" s="151" t="s">
        <v>106</v>
      </c>
      <c r="P16" s="167">
        <f>+M16*P15</f>
        <v>233.71190817790531</v>
      </c>
      <c r="Q16" s="151"/>
      <c r="R16" s="151"/>
      <c r="S16" s="151"/>
      <c r="T16" s="151" t="s">
        <v>107</v>
      </c>
      <c r="U16" s="167">
        <f>+M16*U15</f>
        <v>673.28809182209466</v>
      </c>
      <c r="V16" s="151"/>
      <c r="W16" s="151"/>
      <c r="X16" s="151"/>
      <c r="Y16" s="151" t="s">
        <v>108</v>
      </c>
      <c r="Z16" s="167">
        <f>+M16*Z15</f>
        <v>0</v>
      </c>
      <c r="AA16" s="151"/>
      <c r="AB16" s="153"/>
      <c r="AC16" s="147"/>
      <c r="AD16" s="165">
        <f>MAX(AD14:AO14)</f>
        <v>1122.5</v>
      </c>
      <c r="AE16" s="151" t="s">
        <v>106</v>
      </c>
      <c r="AF16" s="166">
        <f>+AD16*AF15</f>
        <v>283.4056678557273</v>
      </c>
      <c r="AG16" s="151"/>
      <c r="AH16" s="151"/>
      <c r="AI16" s="151"/>
      <c r="AJ16" s="151" t="s">
        <v>107</v>
      </c>
      <c r="AK16" s="166">
        <f>+AD16*AK15</f>
        <v>839.09433214427258</v>
      </c>
      <c r="AL16" s="151"/>
      <c r="AM16" s="151"/>
      <c r="AN16" s="151" t="s">
        <v>108</v>
      </c>
      <c r="AO16" s="168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9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8"/>
      <c r="C18" s="148"/>
      <c r="D18" s="148"/>
      <c r="E18" s="148">
        <f>B17+C17+D17+E17</f>
        <v>0</v>
      </c>
      <c r="F18" s="148">
        <f t="shared" ref="F18:K18" si="9">C17+D17+E17+F17</f>
        <v>0</v>
      </c>
      <c r="G18" s="148">
        <f t="shared" si="9"/>
        <v>0</v>
      </c>
      <c r="H18" s="148">
        <f t="shared" si="9"/>
        <v>0</v>
      </c>
      <c r="I18" s="148">
        <f t="shared" si="9"/>
        <v>0</v>
      </c>
      <c r="J18" s="148">
        <f t="shared" si="9"/>
        <v>0</v>
      </c>
      <c r="K18" s="148">
        <f t="shared" si="9"/>
        <v>0</v>
      </c>
      <c r="L18" s="149"/>
      <c r="M18" s="148"/>
      <c r="N18" s="148"/>
      <c r="O18" s="148"/>
      <c r="P18" s="148">
        <f>M17+N17+O17+P17</f>
        <v>0</v>
      </c>
      <c r="Q18" s="148">
        <f t="shared" ref="Q18:AB18" si="10">N17+O17+P17+Q17</f>
        <v>0</v>
      </c>
      <c r="R18" s="148">
        <f t="shared" si="10"/>
        <v>0</v>
      </c>
      <c r="S18" s="148">
        <f t="shared" si="10"/>
        <v>0</v>
      </c>
      <c r="T18" s="148">
        <f t="shared" si="10"/>
        <v>0</v>
      </c>
      <c r="U18" s="148">
        <f t="shared" si="10"/>
        <v>0</v>
      </c>
      <c r="V18" s="148">
        <f t="shared" si="10"/>
        <v>0</v>
      </c>
      <c r="W18" s="148">
        <f t="shared" si="10"/>
        <v>0</v>
      </c>
      <c r="X18" s="148">
        <f t="shared" si="10"/>
        <v>0</v>
      </c>
      <c r="Y18" s="148">
        <f t="shared" si="10"/>
        <v>0</v>
      </c>
      <c r="Z18" s="148">
        <f t="shared" si="10"/>
        <v>0</v>
      </c>
      <c r="AA18" s="148">
        <f t="shared" si="10"/>
        <v>0</v>
      </c>
      <c r="AB18" s="148">
        <f t="shared" si="10"/>
        <v>0</v>
      </c>
      <c r="AC18" s="149"/>
      <c r="AD18" s="148"/>
      <c r="AE18" s="148"/>
      <c r="AF18" s="148"/>
      <c r="AG18" s="148">
        <f>AD17+AE17+AF17+AG17</f>
        <v>0</v>
      </c>
      <c r="AH18" s="148">
        <f t="shared" ref="AH18:AO18" si="11">AE17+AF17+AG17+AH17</f>
        <v>0</v>
      </c>
      <c r="AI18" s="148">
        <f t="shared" si="11"/>
        <v>0</v>
      </c>
      <c r="AJ18" s="148">
        <f t="shared" si="11"/>
        <v>0</v>
      </c>
      <c r="AK18" s="148">
        <f t="shared" si="11"/>
        <v>0</v>
      </c>
      <c r="AL18" s="148">
        <f t="shared" si="11"/>
        <v>0</v>
      </c>
      <c r="AM18" s="148">
        <f t="shared" si="11"/>
        <v>0</v>
      </c>
      <c r="AN18" s="148">
        <f t="shared" si="11"/>
        <v>0</v>
      </c>
      <c r="AO18" s="148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0"/>
      <c r="C19" s="151" t="s">
        <v>106</v>
      </c>
      <c r="D19" s="152">
        <f>DIRECCIONALIDAD!J19/100</f>
        <v>0</v>
      </c>
      <c r="E19" s="151"/>
      <c r="F19" s="151" t="s">
        <v>107</v>
      </c>
      <c r="G19" s="152">
        <f>DIRECCIONALIDAD!J20/100</f>
        <v>0</v>
      </c>
      <c r="H19" s="151"/>
      <c r="I19" s="151" t="s">
        <v>108</v>
      </c>
      <c r="J19" s="152">
        <f>DIRECCIONALIDAD!J21/100</f>
        <v>0</v>
      </c>
      <c r="K19" s="153"/>
      <c r="L19" s="147"/>
      <c r="M19" s="150"/>
      <c r="N19" s="151"/>
      <c r="O19" s="151" t="s">
        <v>106</v>
      </c>
      <c r="P19" s="152">
        <f>DIRECCIONALIDAD!J22/100</f>
        <v>0</v>
      </c>
      <c r="Q19" s="151"/>
      <c r="R19" s="151"/>
      <c r="S19" s="151"/>
      <c r="T19" s="151" t="s">
        <v>107</v>
      </c>
      <c r="U19" s="152">
        <f>DIRECCIONALIDAD!J23/100</f>
        <v>0</v>
      </c>
      <c r="V19" s="151"/>
      <c r="W19" s="151"/>
      <c r="X19" s="151"/>
      <c r="Y19" s="151" t="s">
        <v>108</v>
      </c>
      <c r="Z19" s="152">
        <f>DIRECCIONALIDAD!J24/100</f>
        <v>0</v>
      </c>
      <c r="AA19" s="151"/>
      <c r="AB19" s="153"/>
      <c r="AC19" s="147"/>
      <c r="AD19" s="150"/>
      <c r="AE19" s="151" t="s">
        <v>106</v>
      </c>
      <c r="AF19" s="152">
        <f>DIRECCIONALIDAD!J25/100</f>
        <v>0</v>
      </c>
      <c r="AG19" s="151"/>
      <c r="AH19" s="151"/>
      <c r="AI19" s="151"/>
      <c r="AJ19" s="151" t="s">
        <v>107</v>
      </c>
      <c r="AK19" s="152">
        <f>DIRECCIONALIDAD!J26/100</f>
        <v>0</v>
      </c>
      <c r="AL19" s="151"/>
      <c r="AM19" s="151"/>
      <c r="AN19" s="151" t="s">
        <v>108</v>
      </c>
      <c r="AO19" s="154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1054.5</v>
      </c>
      <c r="AV19" s="92">
        <f t="shared" si="15"/>
        <v>1043.5</v>
      </c>
      <c r="AW19" s="92">
        <f t="shared" si="15"/>
        <v>988.5</v>
      </c>
      <c r="AX19" s="92">
        <f t="shared" si="15"/>
        <v>932</v>
      </c>
      <c r="AY19" s="92">
        <f t="shared" si="15"/>
        <v>945.5</v>
      </c>
      <c r="AZ19" s="92">
        <f t="shared" si="15"/>
        <v>943.5</v>
      </c>
      <c r="BA19" s="92">
        <f t="shared" si="15"/>
        <v>968.5</v>
      </c>
      <c r="BB19" s="92"/>
      <c r="BC19" s="92"/>
      <c r="BD19" s="92"/>
      <c r="BE19" s="92">
        <f t="shared" ref="BE19:BQ19" si="16">P22</f>
        <v>1054.5</v>
      </c>
      <c r="BF19" s="92">
        <f t="shared" si="16"/>
        <v>1090</v>
      </c>
      <c r="BG19" s="92">
        <f t="shared" si="16"/>
        <v>1157.5</v>
      </c>
      <c r="BH19" s="92">
        <f t="shared" si="16"/>
        <v>1119</v>
      </c>
      <c r="BI19" s="92">
        <f t="shared" si="16"/>
        <v>1121</v>
      </c>
      <c r="BJ19" s="92">
        <f t="shared" si="16"/>
        <v>1092.5</v>
      </c>
      <c r="BK19" s="92">
        <f t="shared" si="16"/>
        <v>1006.5</v>
      </c>
      <c r="BL19" s="92">
        <f t="shared" si="16"/>
        <v>951</v>
      </c>
      <c r="BM19" s="92">
        <f t="shared" si="16"/>
        <v>947.5</v>
      </c>
      <c r="BN19" s="92">
        <f t="shared" si="16"/>
        <v>935</v>
      </c>
      <c r="BO19" s="92">
        <f t="shared" si="16"/>
        <v>932</v>
      </c>
      <c r="BP19" s="92">
        <f t="shared" si="16"/>
        <v>987</v>
      </c>
      <c r="BQ19" s="92">
        <f t="shared" si="16"/>
        <v>995.5</v>
      </c>
      <c r="BR19" s="92"/>
      <c r="BS19" s="92"/>
      <c r="BT19" s="92"/>
      <c r="BU19" s="92">
        <f t="shared" ref="BU19:CC19" si="17">AG22</f>
        <v>1112</v>
      </c>
      <c r="BV19" s="92">
        <f t="shared" si="17"/>
        <v>1167</v>
      </c>
      <c r="BW19" s="92">
        <f t="shared" si="17"/>
        <v>1164.5</v>
      </c>
      <c r="BX19" s="92">
        <f t="shared" si="17"/>
        <v>1190</v>
      </c>
      <c r="BY19" s="92">
        <f t="shared" si="17"/>
        <v>1189.5</v>
      </c>
      <c r="BZ19" s="92">
        <f t="shared" si="17"/>
        <v>1202.5</v>
      </c>
      <c r="CA19" s="92">
        <f t="shared" si="17"/>
        <v>1237</v>
      </c>
      <c r="CB19" s="92">
        <f t="shared" si="17"/>
        <v>1257</v>
      </c>
      <c r="CC19" s="92">
        <f t="shared" si="17"/>
        <v>1241</v>
      </c>
    </row>
    <row r="20" spans="1:81" ht="16.5" customHeight="1" x14ac:dyDescent="0.2">
      <c r="A20" s="92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249" t="s">
        <v>102</v>
      </c>
      <c r="U20" s="249"/>
      <c r="V20" s="155">
        <v>3</v>
      </c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>
        <f t="shared" ref="AU20:BA20" si="18">E30</f>
        <v>1883.5</v>
      </c>
      <c r="AV20" s="92">
        <f t="shared" si="18"/>
        <v>1834.5</v>
      </c>
      <c r="AW20" s="92">
        <f t="shared" si="18"/>
        <v>1776.5</v>
      </c>
      <c r="AX20" s="92">
        <f t="shared" si="18"/>
        <v>1658</v>
      </c>
      <c r="AY20" s="92">
        <f t="shared" si="18"/>
        <v>1682.5</v>
      </c>
      <c r="AZ20" s="92">
        <f t="shared" si="18"/>
        <v>1707.5</v>
      </c>
      <c r="BA20" s="92">
        <f t="shared" si="18"/>
        <v>1738.5</v>
      </c>
      <c r="BB20" s="92"/>
      <c r="BC20" s="92"/>
      <c r="BD20" s="92"/>
      <c r="BE20" s="92">
        <f t="shared" ref="BE20:BQ20" si="19">P30</f>
        <v>1908</v>
      </c>
      <c r="BF20" s="92">
        <f t="shared" si="19"/>
        <v>1969.5</v>
      </c>
      <c r="BG20" s="92">
        <f t="shared" si="19"/>
        <v>2064.5</v>
      </c>
      <c r="BH20" s="92">
        <f t="shared" si="19"/>
        <v>2007.5</v>
      </c>
      <c r="BI20" s="92">
        <f t="shared" si="19"/>
        <v>2010</v>
      </c>
      <c r="BJ20" s="92">
        <f t="shared" si="19"/>
        <v>1963</v>
      </c>
      <c r="BK20" s="92">
        <f t="shared" si="19"/>
        <v>1814</v>
      </c>
      <c r="BL20" s="92">
        <f t="shared" si="19"/>
        <v>1708</v>
      </c>
      <c r="BM20" s="92">
        <f t="shared" si="19"/>
        <v>1681</v>
      </c>
      <c r="BN20" s="92">
        <f t="shared" si="19"/>
        <v>1643</v>
      </c>
      <c r="BO20" s="92">
        <f t="shared" si="19"/>
        <v>1635.5</v>
      </c>
      <c r="BP20" s="92">
        <f t="shared" si="19"/>
        <v>1676</v>
      </c>
      <c r="BQ20" s="92">
        <f t="shared" si="19"/>
        <v>1664.5</v>
      </c>
      <c r="BR20" s="92"/>
      <c r="BS20" s="92"/>
      <c r="BT20" s="92"/>
      <c r="BU20" s="92">
        <f t="shared" ref="BU20:CC20" si="20">AG30</f>
        <v>1931</v>
      </c>
      <c r="BV20" s="92">
        <f t="shared" si="20"/>
        <v>1982</v>
      </c>
      <c r="BW20" s="92">
        <f t="shared" si="20"/>
        <v>2006</v>
      </c>
      <c r="BX20" s="92">
        <f t="shared" si="20"/>
        <v>2098</v>
      </c>
      <c r="BY20" s="92">
        <f t="shared" si="20"/>
        <v>2123.5</v>
      </c>
      <c r="BZ20" s="92">
        <f t="shared" si="20"/>
        <v>2187</v>
      </c>
      <c r="CA20" s="92">
        <f t="shared" si="20"/>
        <v>2292.5</v>
      </c>
      <c r="CB20" s="92">
        <f t="shared" si="20"/>
        <v>2343.5</v>
      </c>
      <c r="CC20" s="92">
        <f t="shared" si="20"/>
        <v>2363.5</v>
      </c>
    </row>
    <row r="21" spans="1:81" ht="16.5" customHeight="1" x14ac:dyDescent="0.2">
      <c r="A21" s="100" t="s">
        <v>103</v>
      </c>
      <c r="B21" s="148">
        <f>'G-3'!F10</f>
        <v>248</v>
      </c>
      <c r="C21" s="148">
        <f>'G-3'!F11</f>
        <v>282.5</v>
      </c>
      <c r="D21" s="148">
        <f>'G-3'!F12</f>
        <v>287.5</v>
      </c>
      <c r="E21" s="148">
        <f>'G-3'!F13</f>
        <v>236.5</v>
      </c>
      <c r="F21" s="148">
        <f>'G-3'!F14</f>
        <v>237</v>
      </c>
      <c r="G21" s="148">
        <f>'G-3'!F15</f>
        <v>227.5</v>
      </c>
      <c r="H21" s="148">
        <f>'G-3'!F16</f>
        <v>231</v>
      </c>
      <c r="I21" s="148">
        <f>'G-3'!F17</f>
        <v>250</v>
      </c>
      <c r="J21" s="148">
        <f>'G-3'!F18</f>
        <v>235</v>
      </c>
      <c r="K21" s="148">
        <f>'G-3'!F19</f>
        <v>252.5</v>
      </c>
      <c r="L21" s="149"/>
      <c r="M21" s="148">
        <f>'G-3'!F20</f>
        <v>238</v>
      </c>
      <c r="N21" s="148">
        <f>'G-3'!F21</f>
        <v>252.5</v>
      </c>
      <c r="O21" s="148">
        <f>'G-3'!F22</f>
        <v>311</v>
      </c>
      <c r="P21" s="148">
        <f>'G-3'!M10</f>
        <v>253</v>
      </c>
      <c r="Q21" s="148">
        <f>'G-3'!M11</f>
        <v>273.5</v>
      </c>
      <c r="R21" s="148">
        <f>'G-3'!M12</f>
        <v>320</v>
      </c>
      <c r="S21" s="148">
        <f>'G-3'!M13</f>
        <v>272.5</v>
      </c>
      <c r="T21" s="148">
        <f>'G-3'!M14</f>
        <v>255</v>
      </c>
      <c r="U21" s="148">
        <f>'G-3'!M15</f>
        <v>245</v>
      </c>
      <c r="V21" s="148">
        <f>'G-3'!M16</f>
        <v>234</v>
      </c>
      <c r="W21" s="148">
        <f>'G-3'!M17</f>
        <v>217</v>
      </c>
      <c r="X21" s="148">
        <f>'G-3'!M18</f>
        <v>251.5</v>
      </c>
      <c r="Y21" s="148">
        <f>'G-3'!M19</f>
        <v>232.5</v>
      </c>
      <c r="Z21" s="148">
        <f>'G-3'!M20</f>
        <v>231</v>
      </c>
      <c r="AA21" s="148">
        <f>'G-3'!M21</f>
        <v>272</v>
      </c>
      <c r="AB21" s="148">
        <f>'G-3'!M22</f>
        <v>260</v>
      </c>
      <c r="AC21" s="149"/>
      <c r="AD21" s="148">
        <f>'G-3'!T10</f>
        <v>253</v>
      </c>
      <c r="AE21" s="148">
        <f>'G-3'!T11</f>
        <v>295</v>
      </c>
      <c r="AF21" s="148">
        <f>'G-3'!T12</f>
        <v>261.5</v>
      </c>
      <c r="AG21" s="148">
        <f>'G-3'!T13</f>
        <v>302.5</v>
      </c>
      <c r="AH21" s="148">
        <f>'G-3'!T14</f>
        <v>308</v>
      </c>
      <c r="AI21" s="148">
        <f>'G-3'!T15</f>
        <v>292.5</v>
      </c>
      <c r="AJ21" s="148">
        <f>'G-3'!T16</f>
        <v>287</v>
      </c>
      <c r="AK21" s="148">
        <f>'G-3'!T17</f>
        <v>302</v>
      </c>
      <c r="AL21" s="148">
        <f>'G-3'!T18</f>
        <v>321</v>
      </c>
      <c r="AM21" s="148">
        <f>'G-3'!T19</f>
        <v>327</v>
      </c>
      <c r="AN21" s="148">
        <f>'G-3'!T20</f>
        <v>307</v>
      </c>
      <c r="AO21" s="148">
        <f>'G-3'!T21</f>
        <v>286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8"/>
      <c r="C22" s="148"/>
      <c r="D22" s="148"/>
      <c r="E22" s="148">
        <f>B21+C21+D21+E21</f>
        <v>1054.5</v>
      </c>
      <c r="F22" s="148">
        <f t="shared" ref="F22:K22" si="21">C21+D21+E21+F21</f>
        <v>1043.5</v>
      </c>
      <c r="G22" s="148">
        <f t="shared" si="21"/>
        <v>988.5</v>
      </c>
      <c r="H22" s="148">
        <f t="shared" si="21"/>
        <v>932</v>
      </c>
      <c r="I22" s="148">
        <f t="shared" si="21"/>
        <v>945.5</v>
      </c>
      <c r="J22" s="148">
        <f t="shared" si="21"/>
        <v>943.5</v>
      </c>
      <c r="K22" s="148">
        <f t="shared" si="21"/>
        <v>968.5</v>
      </c>
      <c r="L22" s="149"/>
      <c r="M22" s="148"/>
      <c r="N22" s="148"/>
      <c r="O22" s="148"/>
      <c r="P22" s="148">
        <f>M21+N21+O21+P21</f>
        <v>1054.5</v>
      </c>
      <c r="Q22" s="148">
        <f t="shared" ref="Q22:AB22" si="22">N21+O21+P21+Q21</f>
        <v>1090</v>
      </c>
      <c r="R22" s="148">
        <f t="shared" si="22"/>
        <v>1157.5</v>
      </c>
      <c r="S22" s="148">
        <f t="shared" si="22"/>
        <v>1119</v>
      </c>
      <c r="T22" s="148">
        <f t="shared" si="22"/>
        <v>1121</v>
      </c>
      <c r="U22" s="148">
        <f t="shared" si="22"/>
        <v>1092.5</v>
      </c>
      <c r="V22" s="148">
        <f t="shared" si="22"/>
        <v>1006.5</v>
      </c>
      <c r="W22" s="148">
        <f t="shared" si="22"/>
        <v>951</v>
      </c>
      <c r="X22" s="148">
        <f t="shared" si="22"/>
        <v>947.5</v>
      </c>
      <c r="Y22" s="148">
        <f t="shared" si="22"/>
        <v>935</v>
      </c>
      <c r="Z22" s="148">
        <f t="shared" si="22"/>
        <v>932</v>
      </c>
      <c r="AA22" s="148">
        <f t="shared" si="22"/>
        <v>987</v>
      </c>
      <c r="AB22" s="148">
        <f t="shared" si="22"/>
        <v>995.5</v>
      </c>
      <c r="AC22" s="149"/>
      <c r="AD22" s="148"/>
      <c r="AE22" s="148"/>
      <c r="AF22" s="148"/>
      <c r="AG22" s="148">
        <f>AD21+AE21+AF21+AG21</f>
        <v>1112</v>
      </c>
      <c r="AH22" s="148">
        <f t="shared" ref="AH22:AO22" si="23">AE21+AF21+AG21+AH21</f>
        <v>1167</v>
      </c>
      <c r="AI22" s="148">
        <f t="shared" si="23"/>
        <v>1164.5</v>
      </c>
      <c r="AJ22" s="148">
        <f t="shared" si="23"/>
        <v>1190</v>
      </c>
      <c r="AK22" s="148">
        <f t="shared" si="23"/>
        <v>1189.5</v>
      </c>
      <c r="AL22" s="148">
        <f t="shared" si="23"/>
        <v>1202.5</v>
      </c>
      <c r="AM22" s="148">
        <f t="shared" si="23"/>
        <v>1237</v>
      </c>
      <c r="AN22" s="148">
        <f t="shared" si="23"/>
        <v>1257</v>
      </c>
      <c r="AO22" s="148">
        <f t="shared" si="23"/>
        <v>1241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0"/>
      <c r="C23" s="151" t="s">
        <v>106</v>
      </c>
      <c r="D23" s="152">
        <f>DIRECCIONALIDAD!J28/100</f>
        <v>0</v>
      </c>
      <c r="E23" s="151"/>
      <c r="F23" s="151" t="s">
        <v>107</v>
      </c>
      <c r="G23" s="152">
        <f>DIRECCIONALIDAD!J29/100</f>
        <v>0.90945406125166461</v>
      </c>
      <c r="H23" s="151"/>
      <c r="I23" s="151" t="s">
        <v>108</v>
      </c>
      <c r="J23" s="152">
        <f>DIRECCIONALIDAD!J30/100</f>
        <v>9.0545938748335553E-2</v>
      </c>
      <c r="K23" s="153"/>
      <c r="L23" s="147"/>
      <c r="M23" s="150"/>
      <c r="N23" s="151"/>
      <c r="O23" s="151" t="s">
        <v>106</v>
      </c>
      <c r="P23" s="152">
        <f>DIRECCIONALIDAD!J31/100</f>
        <v>0</v>
      </c>
      <c r="Q23" s="151"/>
      <c r="R23" s="151"/>
      <c r="S23" s="151"/>
      <c r="T23" s="151" t="s">
        <v>107</v>
      </c>
      <c r="U23" s="152">
        <f>DIRECCIONALIDAD!J32/100</f>
        <v>0.9279371584699454</v>
      </c>
      <c r="V23" s="151"/>
      <c r="W23" s="151"/>
      <c r="X23" s="151"/>
      <c r="Y23" s="151" t="s">
        <v>108</v>
      </c>
      <c r="Z23" s="152">
        <f>DIRECCIONALIDAD!J33/100</f>
        <v>7.2062841530054642E-2</v>
      </c>
      <c r="AA23" s="151"/>
      <c r="AB23" s="151"/>
      <c r="AC23" s="147"/>
      <c r="AD23" s="150"/>
      <c r="AE23" s="151" t="s">
        <v>106</v>
      </c>
      <c r="AF23" s="152">
        <f>DIRECCIONALIDAD!J34/100</f>
        <v>0</v>
      </c>
      <c r="AG23" s="151"/>
      <c r="AH23" s="151"/>
      <c r="AI23" s="151"/>
      <c r="AJ23" s="151" t="s">
        <v>107</v>
      </c>
      <c r="AK23" s="152">
        <f>DIRECCIONALIDAD!J35/100</f>
        <v>0.86876971608832809</v>
      </c>
      <c r="AL23" s="151"/>
      <c r="AM23" s="151"/>
      <c r="AN23" s="151" t="s">
        <v>108</v>
      </c>
      <c r="AO23" s="152">
        <f>DIRECCIONALIDAD!J36/100</f>
        <v>0.13123028391167194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164" t="s">
        <v>154</v>
      </c>
      <c r="B24" s="165">
        <f>MAX(B22:K22)</f>
        <v>1054.5</v>
      </c>
      <c r="C24" s="151" t="s">
        <v>106</v>
      </c>
      <c r="D24" s="166">
        <f>+B24*D23</f>
        <v>0</v>
      </c>
      <c r="E24" s="151"/>
      <c r="F24" s="151" t="s">
        <v>107</v>
      </c>
      <c r="G24" s="166">
        <f>+B24*G23</f>
        <v>959.01930758988033</v>
      </c>
      <c r="H24" s="151"/>
      <c r="I24" s="151" t="s">
        <v>108</v>
      </c>
      <c r="J24" s="166">
        <f>+B24*J23</f>
        <v>95.480692410119843</v>
      </c>
      <c r="K24" s="153"/>
      <c r="L24" s="147"/>
      <c r="M24" s="165">
        <f>MAX(M22:AB22)</f>
        <v>1157.5</v>
      </c>
      <c r="N24" s="151"/>
      <c r="O24" s="151" t="s">
        <v>106</v>
      </c>
      <c r="P24" s="167">
        <f>+M24*P23</f>
        <v>0</v>
      </c>
      <c r="Q24" s="151"/>
      <c r="R24" s="151"/>
      <c r="S24" s="151"/>
      <c r="T24" s="151" t="s">
        <v>107</v>
      </c>
      <c r="U24" s="167">
        <f>+M24*U23</f>
        <v>1074.0872609289618</v>
      </c>
      <c r="V24" s="151"/>
      <c r="W24" s="151"/>
      <c r="X24" s="151"/>
      <c r="Y24" s="151" t="s">
        <v>108</v>
      </c>
      <c r="Z24" s="167">
        <f>+M24*Z23</f>
        <v>83.412739071038246</v>
      </c>
      <c r="AA24" s="151"/>
      <c r="AB24" s="153"/>
      <c r="AC24" s="147"/>
      <c r="AD24" s="165">
        <f>MAX(AD22:AO22)</f>
        <v>1257</v>
      </c>
      <c r="AE24" s="151" t="s">
        <v>106</v>
      </c>
      <c r="AF24" s="166">
        <f>+AD24*AF23</f>
        <v>0</v>
      </c>
      <c r="AG24" s="151"/>
      <c r="AH24" s="151"/>
      <c r="AI24" s="151"/>
      <c r="AJ24" s="151" t="s">
        <v>107</v>
      </c>
      <c r="AK24" s="166">
        <f>+AD24*AK23</f>
        <v>1092.0435331230285</v>
      </c>
      <c r="AL24" s="151"/>
      <c r="AM24" s="151"/>
      <c r="AN24" s="151" t="s">
        <v>108</v>
      </c>
      <c r="AO24" s="168">
        <f>+AD24*AO23</f>
        <v>164.95646687697163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9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8"/>
      <c r="C26" s="148"/>
      <c r="D26" s="148"/>
      <c r="E26" s="148">
        <f>B25+C25+D25+E25</f>
        <v>0</v>
      </c>
      <c r="F26" s="148">
        <f t="shared" ref="F26:K26" si="24">C25+D25+E25+F25</f>
        <v>0</v>
      </c>
      <c r="G26" s="148">
        <f t="shared" si="24"/>
        <v>0</v>
      </c>
      <c r="H26" s="148">
        <f t="shared" si="24"/>
        <v>0</v>
      </c>
      <c r="I26" s="148">
        <f t="shared" si="24"/>
        <v>0</v>
      </c>
      <c r="J26" s="148">
        <f t="shared" si="24"/>
        <v>0</v>
      </c>
      <c r="K26" s="148">
        <f t="shared" si="24"/>
        <v>0</v>
      </c>
      <c r="L26" s="149"/>
      <c r="M26" s="148"/>
      <c r="N26" s="148"/>
      <c r="O26" s="148"/>
      <c r="P26" s="148">
        <f>M25+N25+O25+P25</f>
        <v>0</v>
      </c>
      <c r="Q26" s="148">
        <f t="shared" ref="Q26:AB26" si="25">N25+O25+P25+Q25</f>
        <v>0</v>
      </c>
      <c r="R26" s="148">
        <f t="shared" si="25"/>
        <v>0</v>
      </c>
      <c r="S26" s="148">
        <f t="shared" si="25"/>
        <v>0</v>
      </c>
      <c r="T26" s="148">
        <f t="shared" si="25"/>
        <v>0</v>
      </c>
      <c r="U26" s="148">
        <f t="shared" si="25"/>
        <v>0</v>
      </c>
      <c r="V26" s="148">
        <f t="shared" si="25"/>
        <v>0</v>
      </c>
      <c r="W26" s="148">
        <f t="shared" si="25"/>
        <v>0</v>
      </c>
      <c r="X26" s="148">
        <f t="shared" si="25"/>
        <v>0</v>
      </c>
      <c r="Y26" s="148">
        <f t="shared" si="25"/>
        <v>0</v>
      </c>
      <c r="Z26" s="148">
        <f t="shared" si="25"/>
        <v>0</v>
      </c>
      <c r="AA26" s="148">
        <f t="shared" si="25"/>
        <v>0</v>
      </c>
      <c r="AB26" s="148">
        <f t="shared" si="25"/>
        <v>0</v>
      </c>
      <c r="AC26" s="149"/>
      <c r="AD26" s="148"/>
      <c r="AE26" s="148"/>
      <c r="AF26" s="148"/>
      <c r="AG26" s="148">
        <f>AD25+AE25+AF25+AG25</f>
        <v>0</v>
      </c>
      <c r="AH26" s="148">
        <f t="shared" ref="AH26:AO26" si="26">AE25+AF25+AG25+AH25</f>
        <v>0</v>
      </c>
      <c r="AI26" s="148">
        <f t="shared" si="26"/>
        <v>0</v>
      </c>
      <c r="AJ26" s="148">
        <f t="shared" si="26"/>
        <v>0</v>
      </c>
      <c r="AK26" s="148">
        <f t="shared" si="26"/>
        <v>0</v>
      </c>
      <c r="AL26" s="148">
        <f t="shared" si="26"/>
        <v>0</v>
      </c>
      <c r="AM26" s="148">
        <f t="shared" si="26"/>
        <v>0</v>
      </c>
      <c r="AN26" s="148">
        <f t="shared" si="26"/>
        <v>0</v>
      </c>
      <c r="AO26" s="148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0"/>
      <c r="C27" s="151" t="s">
        <v>106</v>
      </c>
      <c r="D27" s="152">
        <f>DIRECCIONALIDAD!J37/100</f>
        <v>0</v>
      </c>
      <c r="E27" s="151"/>
      <c r="F27" s="151" t="s">
        <v>107</v>
      </c>
      <c r="G27" s="152">
        <f>DIRECCIONALIDAD!J38/100</f>
        <v>0</v>
      </c>
      <c r="H27" s="151"/>
      <c r="I27" s="151" t="s">
        <v>108</v>
      </c>
      <c r="J27" s="152">
        <f>DIRECCIONALIDAD!J39/100</f>
        <v>0</v>
      </c>
      <c r="K27" s="153"/>
      <c r="L27" s="147"/>
      <c r="M27" s="150"/>
      <c r="N27" s="151"/>
      <c r="O27" s="151" t="s">
        <v>106</v>
      </c>
      <c r="P27" s="152">
        <f>DIRECCIONALIDAD!J40/100</f>
        <v>0</v>
      </c>
      <c r="Q27" s="151"/>
      <c r="R27" s="151"/>
      <c r="S27" s="151"/>
      <c r="T27" s="151" t="s">
        <v>107</v>
      </c>
      <c r="U27" s="152">
        <f>DIRECCIONALIDAD!J41/100</f>
        <v>0</v>
      </c>
      <c r="V27" s="151"/>
      <c r="W27" s="151"/>
      <c r="X27" s="151"/>
      <c r="Y27" s="151" t="s">
        <v>108</v>
      </c>
      <c r="Z27" s="152">
        <f>DIRECCIONALIDAD!J42/100</f>
        <v>0</v>
      </c>
      <c r="AA27" s="151"/>
      <c r="AB27" s="153"/>
      <c r="AC27" s="147"/>
      <c r="AD27" s="150"/>
      <c r="AE27" s="151" t="s">
        <v>106</v>
      </c>
      <c r="AF27" s="152">
        <f>DIRECCIONALIDAD!J43/100</f>
        <v>0</v>
      </c>
      <c r="AG27" s="151"/>
      <c r="AH27" s="151"/>
      <c r="AI27" s="151"/>
      <c r="AJ27" s="151" t="s">
        <v>107</v>
      </c>
      <c r="AK27" s="152">
        <f>DIRECCIONALIDAD!J44/100</f>
        <v>0</v>
      </c>
      <c r="AL27" s="151"/>
      <c r="AM27" s="151"/>
      <c r="AN27" s="151" t="s">
        <v>108</v>
      </c>
      <c r="AO27" s="154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249" t="s">
        <v>102</v>
      </c>
      <c r="U28" s="249"/>
      <c r="V28" s="146" t="s">
        <v>109</v>
      </c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8">
        <f>B13+B17+B21+B25</f>
        <v>468.5</v>
      </c>
      <c r="C29" s="148">
        <f t="shared" ref="C29:K29" si="27">C13+C17+C21+C25</f>
        <v>481.5</v>
      </c>
      <c r="D29" s="148">
        <f t="shared" si="27"/>
        <v>520.5</v>
      </c>
      <c r="E29" s="148">
        <f t="shared" si="27"/>
        <v>413</v>
      </c>
      <c r="F29" s="148">
        <f t="shared" si="27"/>
        <v>419.5</v>
      </c>
      <c r="G29" s="148">
        <f t="shared" si="27"/>
        <v>423.5</v>
      </c>
      <c r="H29" s="148">
        <f t="shared" si="27"/>
        <v>402</v>
      </c>
      <c r="I29" s="148">
        <f t="shared" si="27"/>
        <v>437.5</v>
      </c>
      <c r="J29" s="148">
        <f t="shared" si="27"/>
        <v>444.5</v>
      </c>
      <c r="K29" s="148">
        <f t="shared" si="27"/>
        <v>454.5</v>
      </c>
      <c r="L29" s="149"/>
      <c r="M29" s="148">
        <f>M13+M17+M21+M25</f>
        <v>425</v>
      </c>
      <c r="N29" s="148">
        <f t="shared" ref="N29:AB29" si="28">N13+N17+N21+N25</f>
        <v>464.5</v>
      </c>
      <c r="O29" s="148">
        <f t="shared" si="28"/>
        <v>553.5</v>
      </c>
      <c r="P29" s="148">
        <f t="shared" si="28"/>
        <v>465</v>
      </c>
      <c r="Q29" s="148">
        <f t="shared" si="28"/>
        <v>486.5</v>
      </c>
      <c r="R29" s="148">
        <f t="shared" si="28"/>
        <v>559.5</v>
      </c>
      <c r="S29" s="148">
        <f t="shared" si="28"/>
        <v>496.5</v>
      </c>
      <c r="T29" s="148">
        <f t="shared" si="28"/>
        <v>467.5</v>
      </c>
      <c r="U29" s="148">
        <f t="shared" si="28"/>
        <v>439.5</v>
      </c>
      <c r="V29" s="148">
        <f t="shared" si="28"/>
        <v>410.5</v>
      </c>
      <c r="W29" s="148">
        <f t="shared" si="28"/>
        <v>390.5</v>
      </c>
      <c r="X29" s="148">
        <f t="shared" si="28"/>
        <v>440.5</v>
      </c>
      <c r="Y29" s="148">
        <f t="shared" si="28"/>
        <v>401.5</v>
      </c>
      <c r="Z29" s="148">
        <f t="shared" si="28"/>
        <v>403</v>
      </c>
      <c r="AA29" s="148">
        <f t="shared" si="28"/>
        <v>431</v>
      </c>
      <c r="AB29" s="148">
        <f t="shared" si="28"/>
        <v>429</v>
      </c>
      <c r="AC29" s="149"/>
      <c r="AD29" s="148">
        <f>AD13+AD17+AD21+AD25</f>
        <v>477</v>
      </c>
      <c r="AE29" s="148">
        <f t="shared" ref="AE29:AO29" si="29">AE13+AE17+AE21+AE25</f>
        <v>491</v>
      </c>
      <c r="AF29" s="148">
        <f t="shared" si="29"/>
        <v>454.5</v>
      </c>
      <c r="AG29" s="148">
        <f t="shared" si="29"/>
        <v>508.5</v>
      </c>
      <c r="AH29" s="148">
        <f t="shared" si="29"/>
        <v>528</v>
      </c>
      <c r="AI29" s="148">
        <f t="shared" si="29"/>
        <v>515</v>
      </c>
      <c r="AJ29" s="148">
        <f t="shared" si="29"/>
        <v>546.5</v>
      </c>
      <c r="AK29" s="148">
        <f t="shared" si="29"/>
        <v>534</v>
      </c>
      <c r="AL29" s="148">
        <f t="shared" si="29"/>
        <v>591.5</v>
      </c>
      <c r="AM29" s="148">
        <f t="shared" si="29"/>
        <v>620.5</v>
      </c>
      <c r="AN29" s="148">
        <f t="shared" si="29"/>
        <v>597.5</v>
      </c>
      <c r="AO29" s="148">
        <f t="shared" si="29"/>
        <v>554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8"/>
      <c r="C30" s="148"/>
      <c r="D30" s="148"/>
      <c r="E30" s="148">
        <f>B29+C29+D29+E29</f>
        <v>1883.5</v>
      </c>
      <c r="F30" s="148">
        <f t="shared" ref="F30:K30" si="30">C29+D29+E29+F29</f>
        <v>1834.5</v>
      </c>
      <c r="G30" s="148">
        <f t="shared" si="30"/>
        <v>1776.5</v>
      </c>
      <c r="H30" s="148">
        <f t="shared" si="30"/>
        <v>1658</v>
      </c>
      <c r="I30" s="148">
        <f t="shared" si="30"/>
        <v>1682.5</v>
      </c>
      <c r="J30" s="148">
        <f t="shared" si="30"/>
        <v>1707.5</v>
      </c>
      <c r="K30" s="148">
        <f t="shared" si="30"/>
        <v>1738.5</v>
      </c>
      <c r="L30" s="149"/>
      <c r="M30" s="148"/>
      <c r="N30" s="148"/>
      <c r="O30" s="148"/>
      <c r="P30" s="148">
        <f>M29+N29+O29+P29</f>
        <v>1908</v>
      </c>
      <c r="Q30" s="148">
        <f t="shared" ref="Q30:AB30" si="31">N29+O29+P29+Q29</f>
        <v>1969.5</v>
      </c>
      <c r="R30" s="148">
        <f t="shared" si="31"/>
        <v>2064.5</v>
      </c>
      <c r="S30" s="148">
        <f t="shared" si="31"/>
        <v>2007.5</v>
      </c>
      <c r="T30" s="148">
        <f t="shared" si="31"/>
        <v>2010</v>
      </c>
      <c r="U30" s="148">
        <f t="shared" si="31"/>
        <v>1963</v>
      </c>
      <c r="V30" s="148">
        <f t="shared" si="31"/>
        <v>1814</v>
      </c>
      <c r="W30" s="148">
        <f t="shared" si="31"/>
        <v>1708</v>
      </c>
      <c r="X30" s="148">
        <f t="shared" si="31"/>
        <v>1681</v>
      </c>
      <c r="Y30" s="148">
        <f t="shared" si="31"/>
        <v>1643</v>
      </c>
      <c r="Z30" s="148">
        <f t="shared" si="31"/>
        <v>1635.5</v>
      </c>
      <c r="AA30" s="148">
        <f t="shared" si="31"/>
        <v>1676</v>
      </c>
      <c r="AB30" s="148">
        <f t="shared" si="31"/>
        <v>1664.5</v>
      </c>
      <c r="AC30" s="149"/>
      <c r="AD30" s="148"/>
      <c r="AE30" s="148"/>
      <c r="AF30" s="148"/>
      <c r="AG30" s="148">
        <f>AD29+AE29+AF29+AG29</f>
        <v>1931</v>
      </c>
      <c r="AH30" s="148">
        <f t="shared" ref="AH30:AO30" si="32">AE29+AF29+AG29+AH29</f>
        <v>1982</v>
      </c>
      <c r="AI30" s="148">
        <f t="shared" si="32"/>
        <v>2006</v>
      </c>
      <c r="AJ30" s="148">
        <f t="shared" si="32"/>
        <v>2098</v>
      </c>
      <c r="AK30" s="148">
        <f t="shared" si="32"/>
        <v>2123.5</v>
      </c>
      <c r="AL30" s="148">
        <f t="shared" si="32"/>
        <v>2187</v>
      </c>
      <c r="AM30" s="148">
        <f t="shared" si="32"/>
        <v>2292.5</v>
      </c>
      <c r="AN30" s="148">
        <f t="shared" si="32"/>
        <v>2343.5</v>
      </c>
      <c r="AO30" s="148">
        <f t="shared" si="32"/>
        <v>2363.5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50"/>
      <c r="R32" s="250"/>
      <c r="S32" s="250"/>
      <c r="T32" s="250"/>
      <c r="U32" s="25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18">
    <mergeCell ref="T28:U28"/>
    <mergeCell ref="Q32:U32"/>
    <mergeCell ref="O8:S8"/>
    <mergeCell ref="AH8:AI8"/>
    <mergeCell ref="AJ8:AM8"/>
    <mergeCell ref="T12:U12"/>
    <mergeCell ref="T20:U20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2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2016-08-04T19:56:02Z</cp:lastPrinted>
  <dcterms:created xsi:type="dcterms:W3CDTF">1998-04-02T13:38:56Z</dcterms:created>
  <dcterms:modified xsi:type="dcterms:W3CDTF">2017-01-25T22:30:26Z</dcterms:modified>
</cp:coreProperties>
</file>